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MC-STUDIO-XPS\Excel 2013\disk\data\Excel10\Tutorial\"/>
    </mc:Choice>
  </mc:AlternateContent>
  <bookViews>
    <workbookView xWindow="0" yWindow="0" windowWidth="20490" windowHeight="7755"/>
  </bookViews>
  <sheets>
    <sheet name="Documentation" sheetId="1" r:id="rId1"/>
    <sheet name="Income Statement" sheetId="2" r:id="rId2"/>
    <sheet name="Product Mix" sheetId="3" r:id="rId3"/>
  </sheets>
  <definedNames>
    <definedName name="solver_cvg" localSheetId="2" hidden="1">0.0001</definedName>
    <definedName name="solver_drv" localSheetId="2" hidden="1">1</definedName>
    <definedName name="solver_eng" localSheetId="1" hidden="1">1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lhs1" localSheetId="2" hidden="1">'Product Mix'!$J$21:$J$34</definedName>
    <definedName name="solver_lhs2" localSheetId="2" hidden="1">'Product Mix'!$B$4:$E$4</definedName>
    <definedName name="solver_lhs3" localSheetId="2" hidden="1">'Product Mix'!$B$4:$E$4</definedName>
    <definedName name="solver_lhs4" localSheetId="2" hidden="1">'Product Mix'!$B$4:$E$4</definedName>
    <definedName name="solver_lhs5" localSheetId="2" hidden="1">'Product Mix'!$J$21:$J$28</definedName>
    <definedName name="solver_lhs6" localSheetId="2" hidden="1">'Product Mix'!$J$21:$J$28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1" hidden="1">1</definedName>
    <definedName name="solver_neg" localSheetId="2" hidden="1">1</definedName>
    <definedName name="solver_nod" localSheetId="2" hidden="1">2147483647</definedName>
    <definedName name="solver_num" localSheetId="1" hidden="1">0</definedName>
    <definedName name="solver_num" localSheetId="2" hidden="1">0</definedName>
    <definedName name="solver_nwt" localSheetId="2" hidden="1">1</definedName>
    <definedName name="solver_opt" localSheetId="1" hidden="1">'Income Statement'!$A$1</definedName>
    <definedName name="solver_pre" localSheetId="2" hidden="1">0.000001</definedName>
    <definedName name="solver_rbv" localSheetId="2" hidden="1">1</definedName>
    <definedName name="solver_rel1" localSheetId="2" hidden="1">3</definedName>
    <definedName name="solver_rel2" localSheetId="2" hidden="1">4</definedName>
    <definedName name="solver_rel3" localSheetId="2" hidden="1">3</definedName>
    <definedName name="solver_rel4" localSheetId="2" hidden="1">3</definedName>
    <definedName name="solver_rel5" localSheetId="2" hidden="1">3</definedName>
    <definedName name="solver_rel6" localSheetId="2" hidden="1">3</definedName>
    <definedName name="solver_rhs1" localSheetId="2" hidden="1">0</definedName>
    <definedName name="solver_rhs2" localSheetId="2" hidden="1">integer</definedName>
    <definedName name="solver_rhs3" localSheetId="2" hidden="1">120</definedName>
    <definedName name="solver_rhs4" localSheetId="2" hidden="1">120</definedName>
    <definedName name="solver_rhs5" localSheetId="2" hidden="1">0</definedName>
    <definedName name="solver_rhs6" localSheetId="2" hidden="1">0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1" hidden="1">1</definedName>
    <definedName name="solver_typ" localSheetId="2" hidden="1">1</definedName>
    <definedName name="solver_val" localSheetId="1" hidden="1">0</definedName>
    <definedName name="solver_val" localSheetId="2" hidden="1">0</definedName>
    <definedName name="solver_ver" localSheetId="1" hidden="1">3</definedName>
    <definedName name="solver_ver" localSheetId="2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3" l="1"/>
  <c r="D6" i="3"/>
  <c r="E6" i="3"/>
  <c r="B6" i="3"/>
  <c r="B14" i="3"/>
  <c r="C16" i="3"/>
  <c r="C15" i="3"/>
  <c r="C14" i="3"/>
  <c r="C13" i="3"/>
  <c r="I22" i="3"/>
  <c r="J22" i="3" s="1"/>
  <c r="I23" i="3"/>
  <c r="J23" i="3" s="1"/>
  <c r="I24" i="3"/>
  <c r="J24" i="3" s="1"/>
  <c r="I25" i="3"/>
  <c r="J25" i="3" s="1"/>
  <c r="I26" i="3"/>
  <c r="J26" i="3" s="1"/>
  <c r="I27" i="3"/>
  <c r="J27" i="3" s="1"/>
  <c r="I28" i="3"/>
  <c r="J28" i="3" s="1"/>
  <c r="I29" i="3"/>
  <c r="J29" i="3" s="1"/>
  <c r="I30" i="3"/>
  <c r="J30" i="3" s="1"/>
  <c r="I31" i="3"/>
  <c r="J31" i="3" s="1"/>
  <c r="I32" i="3"/>
  <c r="J32" i="3" s="1"/>
  <c r="I33" i="3"/>
  <c r="J33" i="3" s="1"/>
  <c r="I34" i="3"/>
  <c r="J34" i="3" s="1"/>
  <c r="I21" i="3"/>
  <c r="J21" i="3" s="1"/>
  <c r="B13" i="3" l="1"/>
  <c r="D13" i="3" s="1"/>
  <c r="B16" i="3"/>
  <c r="D16" i="3" s="1"/>
  <c r="B15" i="3"/>
  <c r="D15" i="3" s="1"/>
  <c r="B9" i="2" l="1"/>
  <c r="B11" i="2" s="1"/>
  <c r="C8" i="3"/>
  <c r="D8" i="3"/>
  <c r="E8" i="3"/>
  <c r="B8" i="3"/>
  <c r="B21" i="2"/>
  <c r="C17" i="3" s="1"/>
  <c r="C18" i="3" s="1"/>
  <c r="B6" i="2"/>
  <c r="B17" i="3" l="1"/>
  <c r="D17" i="3" s="1"/>
  <c r="B24" i="2"/>
  <c r="D14" i="3"/>
  <c r="B13" i="2"/>
  <c r="B18" i="3" l="1"/>
  <c r="D18" i="3" s="1"/>
  <c r="B14" i="2"/>
  <c r="B25" i="2" s="1"/>
  <c r="B26" i="2" s="1"/>
</calcChain>
</file>

<file path=xl/sharedStrings.xml><?xml version="1.0" encoding="utf-8"?>
<sst xmlns="http://schemas.openxmlformats.org/spreadsheetml/2006/main" count="90" uniqueCount="60">
  <si>
    <t>Author</t>
  </si>
  <si>
    <t>Date</t>
  </si>
  <si>
    <t>Purpose</t>
  </si>
  <si>
    <t>Revenue</t>
  </si>
  <si>
    <t>Units Sold</t>
  </si>
  <si>
    <t>Total Revenue</t>
  </si>
  <si>
    <t>Variable Expenses</t>
  </si>
  <si>
    <t>Units Produced</t>
  </si>
  <si>
    <t>Total Material Cost</t>
  </si>
  <si>
    <t>Total Manufacturing Cost</t>
  </si>
  <si>
    <t>Fixed Expenses</t>
  </si>
  <si>
    <t>Salaries and Benefits</t>
  </si>
  <si>
    <t>Advertising</t>
  </si>
  <si>
    <t>Administrative</t>
  </si>
  <si>
    <t>Miscellaneous</t>
  </si>
  <si>
    <t>Total Fixed Expenses</t>
  </si>
  <si>
    <t>Summary</t>
  </si>
  <si>
    <t>Total Expenses</t>
  </si>
  <si>
    <t>Net Income</t>
  </si>
  <si>
    <t>K100</t>
  </si>
  <si>
    <t>K95</t>
  </si>
  <si>
    <t>K85</t>
  </si>
  <si>
    <t>K5</t>
  </si>
  <si>
    <t>Average Price per Unit</t>
  </si>
  <si>
    <t>Average Material Cost per Unit</t>
  </si>
  <si>
    <t>Average Manufacturing Cost per Unit</t>
  </si>
  <si>
    <t>Parts Required for Each Model</t>
  </si>
  <si>
    <t>Parts Available</t>
  </si>
  <si>
    <t>Available</t>
  </si>
  <si>
    <t>Remaining</t>
  </si>
  <si>
    <t>Income Statement</t>
  </si>
  <si>
    <t>Part</t>
  </si>
  <si>
    <t>Used</t>
  </si>
  <si>
    <t>Superlight aluminum frame</t>
  </si>
  <si>
    <t>Carbon fiber frame</t>
  </si>
  <si>
    <t>Standard performance fork</t>
  </si>
  <si>
    <t>Road endurance fork</t>
  </si>
  <si>
    <t>Carbon fiber control fork</t>
  </si>
  <si>
    <t>CC drive train</t>
  </si>
  <si>
    <t>CC extended drive train</t>
  </si>
  <si>
    <t>CC wireless drive train</t>
  </si>
  <si>
    <t>CC standard brake system</t>
  </si>
  <si>
    <t>Current</t>
  </si>
  <si>
    <t>Change</t>
  </si>
  <si>
    <t>Optimal Product Mix</t>
  </si>
  <si>
    <t>Optimal</t>
  </si>
  <si>
    <t>Material Cost per Model</t>
  </si>
  <si>
    <t>Manufacturing Cost per Model</t>
  </si>
  <si>
    <t>Revenue per Model (Optimal)</t>
  </si>
  <si>
    <t>Product Mix Analysis</t>
  </si>
  <si>
    <t>Current Product Mix</t>
  </si>
  <si>
    <t>Sales Price per Model</t>
  </si>
  <si>
    <t>Cycle Green</t>
  </si>
  <si>
    <t>To perform a break-even analysis of the K-series line of bicycles and determine a product mix that optimizes company profits</t>
  </si>
  <si>
    <t>CC commuter bars</t>
  </si>
  <si>
    <t>CC road bars</t>
  </si>
  <si>
    <t>CC triathlon bars</t>
  </si>
  <si>
    <t>Installation kit</t>
  </si>
  <si>
    <t>CC extended brake system</t>
  </si>
  <si>
    <t>Total Variable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</si>
</sst>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_);[Red]\(0\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2"/>
      <name val="Calibri"/>
      <family val="2"/>
      <scheme val="minor"/>
    </font>
    <font>
      <sz val="11"/>
      <color theme="4"/>
      <name val="Calibri"/>
      <family val="2"/>
      <scheme val="minor"/>
    </font>
    <font>
      <sz val="26"/>
      <color theme="4"/>
      <name val="Copperplate Gothic Light"/>
      <family val="2"/>
    </font>
    <font>
      <sz val="12"/>
      <color theme="4" tint="-0.49998474074526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0"/>
      </bottom>
      <diagonal/>
    </border>
    <border>
      <left style="thin">
        <color theme="4"/>
      </left>
      <right style="thin">
        <color theme="4"/>
      </right>
      <top style="thin">
        <color theme="0"/>
      </top>
      <bottom style="thin">
        <color theme="0"/>
      </bottom>
      <diagonal/>
    </border>
    <border>
      <left style="thin">
        <color theme="4"/>
      </left>
      <right style="thin">
        <color theme="4"/>
      </right>
      <top style="thin">
        <color theme="0"/>
      </top>
      <bottom style="thin">
        <color theme="4"/>
      </bottom>
      <diagonal/>
    </border>
    <border>
      <left/>
      <right style="thin">
        <color theme="4"/>
      </right>
      <top/>
      <bottom/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/>
      <top/>
      <bottom style="thin">
        <color theme="4"/>
      </bottom>
      <diagonal/>
    </border>
    <border>
      <left/>
      <right style="medium">
        <color theme="4"/>
      </right>
      <top/>
      <bottom style="thin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2" borderId="0" applyNumberFormat="0" applyBorder="0" applyAlignment="0" applyProtection="0"/>
  </cellStyleXfs>
  <cellXfs count="60">
    <xf numFmtId="0" fontId="0" fillId="0" borderId="0" xfId="0"/>
    <xf numFmtId="0" fontId="7" fillId="0" borderId="3" xfId="0" applyFont="1" applyBorder="1" applyAlignment="1">
      <alignment vertical="top"/>
    </xf>
    <xf numFmtId="14" fontId="7" fillId="0" borderId="3" xfId="0" applyNumberFormat="1" applyFont="1" applyBorder="1" applyAlignment="1">
      <alignment vertical="top"/>
    </xf>
    <xf numFmtId="0" fontId="7" fillId="0" borderId="3" xfId="0" applyFont="1" applyBorder="1" applyAlignment="1">
      <alignment vertical="top" wrapText="1"/>
    </xf>
    <xf numFmtId="0" fontId="8" fillId="0" borderId="0" xfId="3" applyFont="1" applyAlignment="1">
      <alignment horizontal="left" vertical="center"/>
    </xf>
    <xf numFmtId="0" fontId="3" fillId="0" borderId="0" xfId="4" applyBorder="1"/>
    <xf numFmtId="43" fontId="0" fillId="0" borderId="0" xfId="1" applyFont="1"/>
    <xf numFmtId="43" fontId="0" fillId="0" borderId="0" xfId="0" applyNumberFormat="1"/>
    <xf numFmtId="8" fontId="0" fillId="0" borderId="0" xfId="0" applyNumberFormat="1"/>
    <xf numFmtId="0" fontId="0" fillId="3" borderId="0" xfId="0" applyFill="1"/>
    <xf numFmtId="0" fontId="0" fillId="3" borderId="0" xfId="0" applyFill="1" applyAlignment="1">
      <alignment horizontal="center"/>
    </xf>
    <xf numFmtId="0" fontId="0" fillId="4" borderId="0" xfId="0" applyFill="1"/>
    <xf numFmtId="43" fontId="0" fillId="4" borderId="0" xfId="0" applyNumberFormat="1" applyFill="1"/>
    <xf numFmtId="0" fontId="1" fillId="4" borderId="2" xfId="5" applyFont="1" applyFill="1"/>
    <xf numFmtId="8" fontId="1" fillId="4" borderId="2" xfId="5" applyNumberFormat="1" applyFont="1" applyFill="1"/>
    <xf numFmtId="0" fontId="0" fillId="3" borderId="0" xfId="0" applyFill="1" applyAlignment="1">
      <alignment horizontal="center"/>
    </xf>
    <xf numFmtId="8" fontId="0" fillId="0" borderId="0" xfId="2" applyNumberFormat="1" applyFont="1"/>
    <xf numFmtId="164" fontId="0" fillId="0" borderId="0" xfId="2" applyNumberFormat="1" applyFont="1"/>
    <xf numFmtId="0" fontId="0" fillId="4" borderId="2" xfId="5" applyFont="1" applyFill="1"/>
    <xf numFmtId="0" fontId="6" fillId="2" borderId="4" xfId="6" applyFont="1" applyBorder="1" applyAlignment="1">
      <alignment vertical="top"/>
    </xf>
    <xf numFmtId="0" fontId="6" fillId="2" borderId="5" xfId="6" applyFont="1" applyBorder="1" applyAlignment="1">
      <alignment vertical="top"/>
    </xf>
    <xf numFmtId="0" fontId="6" fillId="2" borderId="6" xfId="6" applyFont="1" applyBorder="1" applyAlignment="1">
      <alignment vertical="top"/>
    </xf>
    <xf numFmtId="165" fontId="0" fillId="0" borderId="0" xfId="1" applyNumberFormat="1" applyFont="1"/>
    <xf numFmtId="0" fontId="9" fillId="0" borderId="0" xfId="0" applyFont="1"/>
    <xf numFmtId="0" fontId="0" fillId="3" borderId="0" xfId="0" applyFill="1" applyAlignment="1"/>
    <xf numFmtId="166" fontId="0" fillId="0" borderId="0" xfId="0" applyNumberFormat="1"/>
    <xf numFmtId="166" fontId="0" fillId="0" borderId="8" xfId="0" applyNumberFormat="1" applyBorder="1"/>
    <xf numFmtId="0" fontId="0" fillId="4" borderId="7" xfId="0" applyFill="1" applyBorder="1"/>
    <xf numFmtId="0" fontId="0" fillId="4" borderId="9" xfId="0" applyFill="1" applyBorder="1"/>
    <xf numFmtId="1" fontId="0" fillId="6" borderId="0" xfId="2" applyNumberFormat="1" applyFont="1" applyFill="1"/>
    <xf numFmtId="40" fontId="0" fillId="6" borderId="0" xfId="2" applyNumberFormat="1" applyFont="1" applyFill="1"/>
    <xf numFmtId="40" fontId="0" fillId="6" borderId="0" xfId="0" applyNumberFormat="1" applyFill="1"/>
    <xf numFmtId="8" fontId="1" fillId="6" borderId="2" xfId="5" applyNumberFormat="1" applyFont="1" applyFill="1"/>
    <xf numFmtId="0" fontId="0" fillId="5" borderId="0" xfId="0" applyFill="1" applyAlignment="1">
      <alignment horizontal="center"/>
    </xf>
    <xf numFmtId="1" fontId="0" fillId="7" borderId="0" xfId="2" applyNumberFormat="1" applyFont="1" applyFill="1"/>
    <xf numFmtId="40" fontId="0" fillId="7" borderId="0" xfId="2" applyNumberFormat="1" applyFont="1" applyFill="1"/>
    <xf numFmtId="40" fontId="0" fillId="7" borderId="0" xfId="0" applyNumberFormat="1" applyFill="1"/>
    <xf numFmtId="8" fontId="1" fillId="7" borderId="2" xfId="5" applyNumberFormat="1" applyFont="1" applyFill="1"/>
    <xf numFmtId="0" fontId="0" fillId="8" borderId="0" xfId="0" applyFill="1" applyAlignment="1">
      <alignment horizontal="center"/>
    </xf>
    <xf numFmtId="0" fontId="0" fillId="3" borderId="7" xfId="0" applyFill="1" applyBorder="1" applyAlignment="1">
      <alignment horizontal="center"/>
    </xf>
    <xf numFmtId="166" fontId="0" fillId="0" borderId="7" xfId="0" applyNumberFormat="1" applyBorder="1"/>
    <xf numFmtId="166" fontId="0" fillId="0" borderId="9" xfId="0" applyNumberFormat="1" applyBorder="1"/>
    <xf numFmtId="0" fontId="0" fillId="10" borderId="0" xfId="0" applyFill="1" applyAlignment="1">
      <alignment horizontal="center"/>
    </xf>
    <xf numFmtId="1" fontId="0" fillId="11" borderId="0" xfId="2" applyNumberFormat="1" applyFont="1" applyFill="1"/>
    <xf numFmtId="40" fontId="0" fillId="11" borderId="0" xfId="2" applyNumberFormat="1" applyFont="1" applyFill="1"/>
    <xf numFmtId="40" fontId="0" fillId="11" borderId="0" xfId="0" applyNumberFormat="1" applyFill="1"/>
    <xf numFmtId="8" fontId="1" fillId="11" borderId="2" xfId="5" applyNumberFormat="1" applyFont="1" applyFill="1"/>
    <xf numFmtId="0" fontId="0" fillId="0" borderId="2" xfId="5" applyFont="1" applyFill="1"/>
    <xf numFmtId="0" fontId="0" fillId="11" borderId="13" xfId="0" applyFill="1" applyBorder="1"/>
    <xf numFmtId="0" fontId="0" fillId="11" borderId="14" xfId="0" applyFill="1" applyBorder="1"/>
    <xf numFmtId="0" fontId="0" fillId="11" borderId="15" xfId="0" applyFill="1" applyBorder="1"/>
    <xf numFmtId="0" fontId="0" fillId="9" borderId="10" xfId="0" applyFill="1" applyBorder="1"/>
    <xf numFmtId="0" fontId="0" fillId="9" borderId="11" xfId="0" applyFill="1" applyBorder="1"/>
    <xf numFmtId="0" fontId="0" fillId="9" borderId="12" xfId="0" applyFill="1" applyBorder="1"/>
    <xf numFmtId="0" fontId="0" fillId="6" borderId="16" xfId="0" applyFill="1" applyBorder="1"/>
    <xf numFmtId="0" fontId="0" fillId="6" borderId="8" xfId="0" applyFill="1" applyBorder="1"/>
    <xf numFmtId="0" fontId="0" fillId="6" borderId="17" xfId="0" applyFill="1" applyBorder="1"/>
    <xf numFmtId="40" fontId="0" fillId="0" borderId="0" xfId="1" applyNumberFormat="1" applyFont="1"/>
    <xf numFmtId="0" fontId="0" fillId="0" borderId="0" xfId="0" applyAlignment="1"/>
    <xf numFmtId="0" fontId="0" fillId="7" borderId="2" xfId="5" applyFont="1" applyFill="1"/>
  </cellXfs>
  <cellStyles count="7">
    <cellStyle name="Accent1" xfId="6" builtinId="29"/>
    <cellStyle name="Comma" xfId="1" builtinId="3"/>
    <cellStyle name="Currency" xfId="2" builtinId="4"/>
    <cellStyle name="Heading 1" xfId="4" builtinId="16"/>
    <cellStyle name="Normal" xfId="0" builtinId="0"/>
    <cellStyle name="Title" xfId="3" builtinId="15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"/>
  <sheetViews>
    <sheetView tabSelected="1" zoomScale="120" zoomScaleNormal="120" workbookViewId="0">
      <selection activeCell="B3" sqref="B3"/>
    </sheetView>
  </sheetViews>
  <sheetFormatPr defaultRowHeight="15" x14ac:dyDescent="0.25"/>
  <cols>
    <col min="1" max="1" width="11.28515625" customWidth="1"/>
    <col min="2" max="2" width="44.28515625" customWidth="1"/>
  </cols>
  <sheetData>
    <row r="1" spans="1:2" ht="37.5" customHeight="1" x14ac:dyDescent="0.25">
      <c r="A1" s="4" t="s">
        <v>52</v>
      </c>
    </row>
    <row r="3" spans="1:2" ht="15.75" x14ac:dyDescent="0.25">
      <c r="A3" s="19" t="s">
        <v>0</v>
      </c>
      <c r="B3" s="1"/>
    </row>
    <row r="4" spans="1:2" ht="15.75" x14ac:dyDescent="0.25">
      <c r="A4" s="20" t="s">
        <v>1</v>
      </c>
      <c r="B4" s="2"/>
    </row>
    <row r="5" spans="1:2" ht="45" x14ac:dyDescent="0.25">
      <c r="A5" s="21" t="s">
        <v>2</v>
      </c>
      <c r="B5" s="3" t="s">
        <v>53</v>
      </c>
    </row>
  </sheetData>
  <pageMargins left="0.7" right="0.7" top="0.75" bottom="0.75" header="0.3" footer="0.3"/>
  <pageSetup orientation="portrait" horizontalDpi="4294967295" verticalDpi="4294967295" r:id="rId1"/>
  <headerFooter>
    <oddHeader>&amp;R&amp;D</oddHeader>
    <oddFooter>&amp;L&amp;F&amp;CPage &amp;P&amp;R&amp;A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zoomScale="120" zoomScaleNormal="120" workbookViewId="0"/>
  </sheetViews>
  <sheetFormatPr defaultRowHeight="15" x14ac:dyDescent="0.25"/>
  <cols>
    <col min="1" max="1" width="34.85546875" customWidth="1"/>
    <col min="2" max="2" width="16.85546875" customWidth="1"/>
    <col min="3" max="3" width="2" customWidth="1"/>
    <col min="4" max="4" width="12.42578125" customWidth="1"/>
    <col min="5" max="7" width="14.28515625" customWidth="1"/>
    <col min="8" max="8" width="2.5703125" customWidth="1"/>
    <col min="9" max="9" width="12.7109375" customWidth="1"/>
    <col min="10" max="14" width="14.85546875" customWidth="1"/>
  </cols>
  <sheetData>
    <row r="1" spans="1:14" ht="37.5" customHeight="1" x14ac:dyDescent="0.25">
      <c r="A1" s="4" t="s">
        <v>52</v>
      </c>
    </row>
    <row r="2" spans="1:14" ht="19.5" x14ac:dyDescent="0.3">
      <c r="A2" s="5" t="s">
        <v>30</v>
      </c>
      <c r="J2" s="58"/>
      <c r="K2" s="58"/>
      <c r="L2" s="58"/>
      <c r="M2" s="58"/>
      <c r="N2" s="58"/>
    </row>
    <row r="3" spans="1:14" x14ac:dyDescent="0.25">
      <c r="A3" s="9" t="s">
        <v>3</v>
      </c>
      <c r="B3" s="10"/>
    </row>
    <row r="4" spans="1:14" x14ac:dyDescent="0.25">
      <c r="A4" t="s">
        <v>4</v>
      </c>
      <c r="B4" s="22">
        <v>570</v>
      </c>
    </row>
    <row r="5" spans="1:14" x14ac:dyDescent="0.25">
      <c r="A5" t="s">
        <v>23</v>
      </c>
      <c r="B5" s="6">
        <v>2100</v>
      </c>
    </row>
    <row r="6" spans="1:14" ht="15.75" thickBot="1" x14ac:dyDescent="0.3">
      <c r="A6" s="13" t="s">
        <v>5</v>
      </c>
      <c r="B6" s="14">
        <f>B4*B5</f>
        <v>1197000</v>
      </c>
    </row>
    <row r="7" spans="1:14" ht="15.75" thickTop="1" x14ac:dyDescent="0.25"/>
    <row r="8" spans="1:14" x14ac:dyDescent="0.25">
      <c r="A8" s="9" t="s">
        <v>6</v>
      </c>
      <c r="B8" s="10"/>
    </row>
    <row r="9" spans="1:14" x14ac:dyDescent="0.25">
      <c r="A9" t="s">
        <v>7</v>
      </c>
      <c r="B9" s="22">
        <f>B4</f>
        <v>570</v>
      </c>
    </row>
    <row r="10" spans="1:14" x14ac:dyDescent="0.25">
      <c r="A10" t="s">
        <v>24</v>
      </c>
      <c r="B10" s="7">
        <v>950</v>
      </c>
    </row>
    <row r="11" spans="1:14" x14ac:dyDescent="0.25">
      <c r="A11" s="11" t="s">
        <v>8</v>
      </c>
      <c r="B11" s="12">
        <f>B9*B10</f>
        <v>541500</v>
      </c>
    </row>
    <row r="12" spans="1:14" x14ac:dyDescent="0.25">
      <c r="A12" t="s">
        <v>25</v>
      </c>
      <c r="B12" s="7">
        <v>150</v>
      </c>
    </row>
    <row r="13" spans="1:14" x14ac:dyDescent="0.25">
      <c r="A13" s="11" t="s">
        <v>9</v>
      </c>
      <c r="B13" s="12">
        <f>B9*B12</f>
        <v>85500</v>
      </c>
    </row>
    <row r="14" spans="1:14" ht="15.75" thickBot="1" x14ac:dyDescent="0.3">
      <c r="A14" s="18" t="s">
        <v>59</v>
      </c>
      <c r="B14" s="14">
        <f>B11+B13</f>
        <v>627000</v>
      </c>
    </row>
    <row r="15" spans="1:14" ht="15.75" thickTop="1" x14ac:dyDescent="0.25"/>
    <row r="16" spans="1:14" x14ac:dyDescent="0.25">
      <c r="A16" s="9" t="s">
        <v>10</v>
      </c>
      <c r="B16" s="10"/>
    </row>
    <row r="17" spans="1:2" x14ac:dyDescent="0.25">
      <c r="A17" t="s">
        <v>11</v>
      </c>
      <c r="B17" s="7">
        <v>325000</v>
      </c>
    </row>
    <row r="18" spans="1:2" x14ac:dyDescent="0.25">
      <c r="A18" t="s">
        <v>12</v>
      </c>
      <c r="B18" s="7">
        <v>25000</v>
      </c>
    </row>
    <row r="19" spans="1:2" x14ac:dyDescent="0.25">
      <c r="A19" t="s">
        <v>13</v>
      </c>
      <c r="B19" s="7">
        <v>45000</v>
      </c>
    </row>
    <row r="20" spans="1:2" x14ac:dyDescent="0.25">
      <c r="A20" t="s">
        <v>14</v>
      </c>
      <c r="B20" s="7">
        <v>50000</v>
      </c>
    </row>
    <row r="21" spans="1:2" ht="15.75" thickBot="1" x14ac:dyDescent="0.3">
      <c r="A21" s="18" t="s">
        <v>15</v>
      </c>
      <c r="B21" s="14">
        <f>SUM(B17:B20)</f>
        <v>445000</v>
      </c>
    </row>
    <row r="22" spans="1:2" ht="15.75" thickTop="1" x14ac:dyDescent="0.25"/>
    <row r="23" spans="1:2" x14ac:dyDescent="0.25">
      <c r="A23" s="9" t="s">
        <v>16</v>
      </c>
      <c r="B23" s="10"/>
    </row>
    <row r="24" spans="1:2" x14ac:dyDescent="0.25">
      <c r="A24" t="s">
        <v>5</v>
      </c>
      <c r="B24" s="57">
        <f>B6</f>
        <v>1197000</v>
      </c>
    </row>
    <row r="25" spans="1:2" x14ac:dyDescent="0.25">
      <c r="A25" t="s">
        <v>17</v>
      </c>
      <c r="B25" s="57">
        <f>B14+B21</f>
        <v>1072000</v>
      </c>
    </row>
    <row r="26" spans="1:2" ht="15.75" thickBot="1" x14ac:dyDescent="0.3">
      <c r="A26" s="18" t="s">
        <v>18</v>
      </c>
      <c r="B26" s="14">
        <f>B24-B25</f>
        <v>125000</v>
      </c>
    </row>
    <row r="27" spans="1:2" ht="15.75" thickTop="1" x14ac:dyDescent="0.25"/>
  </sheetData>
  <pageMargins left="0.7" right="0.7" top="0.75" bottom="0.75" header="0.3" footer="0.3"/>
  <pageSetup scale="62" orientation="landscape" horizontalDpi="4294967295" verticalDpi="4294967295" r:id="rId1"/>
  <headerFooter>
    <oddHeader>&amp;R&amp;D</oddHeader>
    <oddFooter>&amp;L&amp;F&amp;CPage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zoomScale="120" zoomScaleNormal="120" workbookViewId="0"/>
  </sheetViews>
  <sheetFormatPr defaultRowHeight="15" x14ac:dyDescent="0.25"/>
  <cols>
    <col min="1" max="1" width="28.140625" customWidth="1"/>
    <col min="2" max="2" width="14.7109375" bestFit="1" customWidth="1"/>
    <col min="3" max="3" width="13.42578125" bestFit="1" customWidth="1"/>
    <col min="4" max="5" width="14.7109375" bestFit="1" customWidth="1"/>
    <col min="6" max="6" width="3" customWidth="1"/>
    <col min="7" max="7" width="27.28515625" customWidth="1"/>
    <col min="10" max="10" width="10.42578125" customWidth="1"/>
  </cols>
  <sheetData>
    <row r="1" spans="1:11" ht="30" customHeight="1" x14ac:dyDescent="0.25">
      <c r="A1" s="4" t="s">
        <v>52</v>
      </c>
    </row>
    <row r="2" spans="1:11" ht="15.75" x14ac:dyDescent="0.25">
      <c r="G2" s="23" t="s">
        <v>26</v>
      </c>
    </row>
    <row r="3" spans="1:11" ht="15.75" thickBot="1" x14ac:dyDescent="0.3">
      <c r="A3" s="9" t="s">
        <v>49</v>
      </c>
      <c r="B3" s="10" t="s">
        <v>19</v>
      </c>
      <c r="C3" s="10" t="s">
        <v>20</v>
      </c>
      <c r="D3" s="10" t="s">
        <v>21</v>
      </c>
      <c r="E3" s="10" t="s">
        <v>22</v>
      </c>
      <c r="G3" s="24" t="s">
        <v>31</v>
      </c>
      <c r="H3" s="15" t="s">
        <v>19</v>
      </c>
      <c r="I3" s="15" t="s">
        <v>20</v>
      </c>
      <c r="J3" s="15" t="s">
        <v>21</v>
      </c>
      <c r="K3" s="15" t="s">
        <v>22</v>
      </c>
    </row>
    <row r="4" spans="1:11" x14ac:dyDescent="0.25">
      <c r="A4" s="51" t="s">
        <v>44</v>
      </c>
      <c r="B4" s="52">
        <v>159</v>
      </c>
      <c r="C4" s="52">
        <v>118</v>
      </c>
      <c r="D4" s="52">
        <v>140</v>
      </c>
      <c r="E4" s="53">
        <v>153</v>
      </c>
      <c r="G4" s="27" t="s">
        <v>33</v>
      </c>
      <c r="H4" s="25">
        <v>1</v>
      </c>
      <c r="I4" s="25">
        <v>1</v>
      </c>
      <c r="J4" s="25">
        <v>0</v>
      </c>
      <c r="K4" s="25">
        <v>0</v>
      </c>
    </row>
    <row r="5" spans="1:11" x14ac:dyDescent="0.25">
      <c r="A5" s="54" t="s">
        <v>50</v>
      </c>
      <c r="B5" s="55">
        <v>159</v>
      </c>
      <c r="C5" s="55">
        <v>118</v>
      </c>
      <c r="D5" s="55">
        <v>140</v>
      </c>
      <c r="E5" s="56">
        <v>153</v>
      </c>
      <c r="F5" s="17"/>
      <c r="G5" s="28" t="s">
        <v>34</v>
      </c>
      <c r="H5" s="26">
        <v>0</v>
      </c>
      <c r="I5" s="26">
        <v>0</v>
      </c>
      <c r="J5" s="26">
        <v>1</v>
      </c>
      <c r="K5" s="26">
        <v>1</v>
      </c>
    </row>
    <row r="6" spans="1:11" ht="15.75" thickBot="1" x14ac:dyDescent="0.3">
      <c r="A6" s="48" t="s">
        <v>43</v>
      </c>
      <c r="B6" s="49">
        <f>B4-B5</f>
        <v>0</v>
      </c>
      <c r="C6" s="49">
        <f t="shared" ref="C6:E6" si="0">C4-C5</f>
        <v>0</v>
      </c>
      <c r="D6" s="49">
        <f t="shared" si="0"/>
        <v>0</v>
      </c>
      <c r="E6" s="50">
        <f t="shared" si="0"/>
        <v>0</v>
      </c>
      <c r="F6" s="17"/>
      <c r="G6" s="27" t="s">
        <v>35</v>
      </c>
      <c r="H6" s="25">
        <v>1</v>
      </c>
      <c r="I6" s="25">
        <v>1</v>
      </c>
      <c r="J6" s="25">
        <v>0</v>
      </c>
      <c r="K6" s="25">
        <v>0</v>
      </c>
    </row>
    <row r="7" spans="1:11" x14ac:dyDescent="0.25">
      <c r="A7" t="s">
        <v>51</v>
      </c>
      <c r="B7" s="16">
        <v>1000</v>
      </c>
      <c r="C7" s="16">
        <v>1800</v>
      </c>
      <c r="D7" s="16">
        <v>2400</v>
      </c>
      <c r="E7" s="16">
        <v>3200</v>
      </c>
      <c r="G7" s="27" t="s">
        <v>36</v>
      </c>
      <c r="H7" s="25">
        <v>0</v>
      </c>
      <c r="I7" s="25">
        <v>0</v>
      </c>
      <c r="J7" s="25">
        <v>1</v>
      </c>
      <c r="K7" s="25">
        <v>0</v>
      </c>
    </row>
    <row r="8" spans="1:11" ht="15.75" thickBot="1" x14ac:dyDescent="0.3">
      <c r="A8" s="59" t="s">
        <v>48</v>
      </c>
      <c r="B8" s="37">
        <f>B4*B7</f>
        <v>159000</v>
      </c>
      <c r="C8" s="37">
        <f>C4*C7</f>
        <v>212400</v>
      </c>
      <c r="D8" s="37">
        <f>D4*D7</f>
        <v>336000</v>
      </c>
      <c r="E8" s="37">
        <f>E4*E7</f>
        <v>489600</v>
      </c>
      <c r="G8" s="28" t="s">
        <v>37</v>
      </c>
      <c r="H8" s="26">
        <v>0</v>
      </c>
      <c r="I8" s="26">
        <v>0</v>
      </c>
      <c r="J8" s="26">
        <v>0</v>
      </c>
      <c r="K8" s="26">
        <v>1</v>
      </c>
    </row>
    <row r="9" spans="1:11" ht="15.75" thickTop="1" x14ac:dyDescent="0.25">
      <c r="A9" t="s">
        <v>46</v>
      </c>
      <c r="B9" s="8">
        <v>498</v>
      </c>
      <c r="C9" s="8">
        <v>667</v>
      </c>
      <c r="D9" s="8">
        <v>1009</v>
      </c>
      <c r="E9" s="8">
        <v>1584</v>
      </c>
      <c r="G9" s="27" t="s">
        <v>38</v>
      </c>
      <c r="H9" s="25">
        <v>1</v>
      </c>
      <c r="I9" s="25">
        <v>0</v>
      </c>
      <c r="J9" s="25">
        <v>0</v>
      </c>
      <c r="K9" s="25">
        <v>0</v>
      </c>
    </row>
    <row r="10" spans="1:11" x14ac:dyDescent="0.25">
      <c r="A10" t="s">
        <v>47</v>
      </c>
      <c r="B10" s="8">
        <v>131</v>
      </c>
      <c r="C10" s="8">
        <v>150</v>
      </c>
      <c r="D10" s="8">
        <v>153</v>
      </c>
      <c r="E10" s="8">
        <v>167</v>
      </c>
      <c r="G10" s="27" t="s">
        <v>39</v>
      </c>
      <c r="H10" s="25">
        <v>0</v>
      </c>
      <c r="I10" s="25">
        <v>1</v>
      </c>
      <c r="J10" s="25">
        <v>1</v>
      </c>
      <c r="K10" s="25">
        <v>0</v>
      </c>
    </row>
    <row r="11" spans="1:11" x14ac:dyDescent="0.25">
      <c r="G11" s="28" t="s">
        <v>40</v>
      </c>
      <c r="H11" s="26">
        <v>0</v>
      </c>
      <c r="I11" s="26">
        <v>0</v>
      </c>
      <c r="J11" s="26">
        <v>0</v>
      </c>
      <c r="K11" s="26">
        <v>1</v>
      </c>
    </row>
    <row r="12" spans="1:11" x14ac:dyDescent="0.25">
      <c r="A12" s="9" t="s">
        <v>16</v>
      </c>
      <c r="B12" s="38" t="s">
        <v>45</v>
      </c>
      <c r="C12" s="33" t="s">
        <v>42</v>
      </c>
      <c r="D12" s="42" t="s">
        <v>43</v>
      </c>
      <c r="G12" s="27" t="s">
        <v>41</v>
      </c>
      <c r="H12" s="25">
        <v>1</v>
      </c>
      <c r="I12" s="25">
        <v>1</v>
      </c>
      <c r="J12" s="25">
        <v>1</v>
      </c>
      <c r="K12" s="25">
        <v>0</v>
      </c>
    </row>
    <row r="13" spans="1:11" x14ac:dyDescent="0.25">
      <c r="A13" t="s">
        <v>4</v>
      </c>
      <c r="B13" s="34">
        <f>SUM(B4:E4)</f>
        <v>570</v>
      </c>
      <c r="C13" s="29">
        <f>'Income Statement'!B4</f>
        <v>570</v>
      </c>
      <c r="D13" s="43">
        <f t="shared" ref="D13:D18" si="1">B13-C13</f>
        <v>0</v>
      </c>
      <c r="G13" s="28" t="s">
        <v>58</v>
      </c>
      <c r="H13" s="26">
        <v>0</v>
      </c>
      <c r="I13" s="26">
        <v>0</v>
      </c>
      <c r="J13" s="26">
        <v>0</v>
      </c>
      <c r="K13" s="26">
        <v>1</v>
      </c>
    </row>
    <row r="14" spans="1:11" x14ac:dyDescent="0.25">
      <c r="A14" t="s">
        <v>5</v>
      </c>
      <c r="B14" s="35">
        <f>SUMPRODUCT(B4:E4,B7:E7)</f>
        <v>1197000</v>
      </c>
      <c r="C14" s="30">
        <f>SUMPRODUCT(B5:E5,B7:E7)</f>
        <v>1197000</v>
      </c>
      <c r="D14" s="44">
        <f t="shared" si="1"/>
        <v>0</v>
      </c>
      <c r="G14" s="27" t="s">
        <v>54</v>
      </c>
      <c r="H14" s="25">
        <v>1</v>
      </c>
      <c r="I14" s="25">
        <v>0</v>
      </c>
      <c r="J14" s="25">
        <v>0</v>
      </c>
      <c r="K14" s="25">
        <v>0</v>
      </c>
    </row>
    <row r="15" spans="1:11" x14ac:dyDescent="0.25">
      <c r="A15" t="s">
        <v>8</v>
      </c>
      <c r="B15" s="35">
        <f>SUMPRODUCT(B4:E4,B9:E9)</f>
        <v>541500</v>
      </c>
      <c r="C15" s="30">
        <f>SUMPRODUCT(B5:E5,B9:E9)</f>
        <v>541500</v>
      </c>
      <c r="D15" s="44">
        <f t="shared" si="1"/>
        <v>0</v>
      </c>
      <c r="G15" s="27" t="s">
        <v>55</v>
      </c>
      <c r="H15" s="25">
        <v>0</v>
      </c>
      <c r="I15" s="25">
        <v>1</v>
      </c>
      <c r="J15" s="25">
        <v>1</v>
      </c>
      <c r="K15" s="25">
        <v>0</v>
      </c>
    </row>
    <row r="16" spans="1:11" x14ac:dyDescent="0.25">
      <c r="A16" t="s">
        <v>9</v>
      </c>
      <c r="B16" s="35">
        <f>SUMPRODUCT(B4:E4,B10:E10)</f>
        <v>85500</v>
      </c>
      <c r="C16" s="30">
        <f>SUMPRODUCT(B5:E5,B10:E10)</f>
        <v>85500</v>
      </c>
      <c r="D16" s="44">
        <f t="shared" si="1"/>
        <v>0</v>
      </c>
      <c r="G16" s="28" t="s">
        <v>56</v>
      </c>
      <c r="H16" s="26">
        <v>0</v>
      </c>
      <c r="I16" s="26">
        <v>0</v>
      </c>
      <c r="J16" s="26">
        <v>0</v>
      </c>
      <c r="K16" s="26">
        <v>1</v>
      </c>
    </row>
    <row r="17" spans="1:11" x14ac:dyDescent="0.25">
      <c r="A17" t="s">
        <v>15</v>
      </c>
      <c r="B17" s="36">
        <f>'Income Statement'!B21</f>
        <v>445000</v>
      </c>
      <c r="C17" s="31">
        <f>'Income Statement'!B21</f>
        <v>445000</v>
      </c>
      <c r="D17" s="45">
        <f t="shared" si="1"/>
        <v>0</v>
      </c>
      <c r="G17" s="27" t="s">
        <v>57</v>
      </c>
      <c r="H17" s="25">
        <v>1</v>
      </c>
      <c r="I17" s="25">
        <v>1</v>
      </c>
      <c r="J17" s="25">
        <v>1</v>
      </c>
      <c r="K17" s="25">
        <v>1</v>
      </c>
    </row>
    <row r="18" spans="1:11" ht="15.75" thickBot="1" x14ac:dyDescent="0.3">
      <c r="A18" s="47" t="s">
        <v>18</v>
      </c>
      <c r="B18" s="37">
        <f>B14-(B15+B16+B17)</f>
        <v>125000</v>
      </c>
      <c r="C18" s="32">
        <f>C14-(C15+C16+C17)</f>
        <v>125000</v>
      </c>
      <c r="D18" s="46">
        <f t="shared" si="1"/>
        <v>0</v>
      </c>
    </row>
    <row r="19" spans="1:11" ht="16.5" thickTop="1" x14ac:dyDescent="0.25">
      <c r="G19" s="23" t="s">
        <v>27</v>
      </c>
    </row>
    <row r="20" spans="1:11" x14ac:dyDescent="0.25">
      <c r="G20" s="24" t="s">
        <v>31</v>
      </c>
      <c r="H20" s="15" t="s">
        <v>28</v>
      </c>
      <c r="I20" s="39" t="s">
        <v>32</v>
      </c>
      <c r="J20" s="15" t="s">
        <v>29</v>
      </c>
    </row>
    <row r="21" spans="1:11" x14ac:dyDescent="0.25">
      <c r="G21" s="27" t="s">
        <v>33</v>
      </c>
      <c r="H21" s="25">
        <v>321</v>
      </c>
      <c r="I21" s="40">
        <f t="shared" ref="I21:I34" si="2">SUMPRODUCT(H4:K4,$B$4:$E$4)</f>
        <v>277</v>
      </c>
      <c r="J21" s="25">
        <f>H21-I21</f>
        <v>44</v>
      </c>
    </row>
    <row r="22" spans="1:11" x14ac:dyDescent="0.25">
      <c r="G22" s="28" t="s">
        <v>34</v>
      </c>
      <c r="H22" s="26">
        <v>298</v>
      </c>
      <c r="I22" s="41">
        <f t="shared" si="2"/>
        <v>293</v>
      </c>
      <c r="J22" s="26">
        <f t="shared" ref="J22:J34" si="3">H22-I22</f>
        <v>5</v>
      </c>
    </row>
    <row r="23" spans="1:11" x14ac:dyDescent="0.25">
      <c r="G23" s="27" t="s">
        <v>35</v>
      </c>
      <c r="H23" s="25">
        <v>311</v>
      </c>
      <c r="I23" s="40">
        <f t="shared" si="2"/>
        <v>277</v>
      </c>
      <c r="J23" s="25">
        <f t="shared" si="3"/>
        <v>34</v>
      </c>
    </row>
    <row r="24" spans="1:11" x14ac:dyDescent="0.25">
      <c r="G24" s="27" t="s">
        <v>36</v>
      </c>
      <c r="H24" s="25">
        <v>181</v>
      </c>
      <c r="I24" s="40">
        <f t="shared" si="2"/>
        <v>140</v>
      </c>
      <c r="J24" s="25">
        <f t="shared" si="3"/>
        <v>41</v>
      </c>
    </row>
    <row r="25" spans="1:11" x14ac:dyDescent="0.25">
      <c r="G25" s="28" t="s">
        <v>37</v>
      </c>
      <c r="H25" s="26">
        <v>175</v>
      </c>
      <c r="I25" s="41">
        <f t="shared" si="2"/>
        <v>153</v>
      </c>
      <c r="J25" s="26">
        <f t="shared" si="3"/>
        <v>22</v>
      </c>
    </row>
    <row r="26" spans="1:11" x14ac:dyDescent="0.25">
      <c r="G26" s="27" t="s">
        <v>38</v>
      </c>
      <c r="H26" s="25">
        <v>175</v>
      </c>
      <c r="I26" s="40">
        <f t="shared" si="2"/>
        <v>159</v>
      </c>
      <c r="J26" s="25">
        <f t="shared" si="3"/>
        <v>16</v>
      </c>
    </row>
    <row r="27" spans="1:11" x14ac:dyDescent="0.25">
      <c r="G27" s="27" t="s">
        <v>39</v>
      </c>
      <c r="H27" s="25">
        <v>277</v>
      </c>
      <c r="I27" s="40">
        <f t="shared" si="2"/>
        <v>258</v>
      </c>
      <c r="J27" s="25">
        <f t="shared" si="3"/>
        <v>19</v>
      </c>
    </row>
    <row r="28" spans="1:11" x14ac:dyDescent="0.25">
      <c r="G28" s="28" t="s">
        <v>40</v>
      </c>
      <c r="H28" s="26">
        <v>182</v>
      </c>
      <c r="I28" s="41">
        <f t="shared" si="2"/>
        <v>153</v>
      </c>
      <c r="J28" s="26">
        <f t="shared" si="3"/>
        <v>29</v>
      </c>
    </row>
    <row r="29" spans="1:11" x14ac:dyDescent="0.25">
      <c r="G29" s="27" t="s">
        <v>41</v>
      </c>
      <c r="H29" s="25">
        <v>463</v>
      </c>
      <c r="I29" s="40">
        <f t="shared" si="2"/>
        <v>417</v>
      </c>
      <c r="J29" s="25">
        <f t="shared" si="3"/>
        <v>46</v>
      </c>
    </row>
    <row r="30" spans="1:11" x14ac:dyDescent="0.25">
      <c r="G30" s="28" t="s">
        <v>58</v>
      </c>
      <c r="H30" s="26">
        <v>205</v>
      </c>
      <c r="I30" s="41">
        <f t="shared" si="2"/>
        <v>153</v>
      </c>
      <c r="J30" s="26">
        <f t="shared" si="3"/>
        <v>52</v>
      </c>
    </row>
    <row r="31" spans="1:11" x14ac:dyDescent="0.25">
      <c r="G31" s="27" t="s">
        <v>54</v>
      </c>
      <c r="H31" s="25">
        <v>163</v>
      </c>
      <c r="I31" s="40">
        <f t="shared" si="2"/>
        <v>159</v>
      </c>
      <c r="J31" s="25">
        <f t="shared" si="3"/>
        <v>4</v>
      </c>
    </row>
    <row r="32" spans="1:11" x14ac:dyDescent="0.25">
      <c r="G32" s="27" t="s">
        <v>55</v>
      </c>
      <c r="H32" s="25">
        <v>301</v>
      </c>
      <c r="I32" s="40">
        <f t="shared" si="2"/>
        <v>258</v>
      </c>
      <c r="J32" s="25">
        <f t="shared" si="3"/>
        <v>43</v>
      </c>
    </row>
    <row r="33" spans="7:10" x14ac:dyDescent="0.25">
      <c r="G33" s="28" t="s">
        <v>56</v>
      </c>
      <c r="H33" s="26">
        <v>215</v>
      </c>
      <c r="I33" s="41">
        <f t="shared" si="2"/>
        <v>153</v>
      </c>
      <c r="J33" s="26">
        <f t="shared" si="3"/>
        <v>62</v>
      </c>
    </row>
    <row r="34" spans="7:10" x14ac:dyDescent="0.25">
      <c r="G34" s="27" t="s">
        <v>57</v>
      </c>
      <c r="H34" s="25">
        <v>703</v>
      </c>
      <c r="I34" s="40">
        <f t="shared" si="2"/>
        <v>570</v>
      </c>
      <c r="J34" s="25">
        <f t="shared" si="3"/>
        <v>133</v>
      </c>
    </row>
  </sheetData>
  <pageMargins left="0.7" right="0.7" top="0.75" bottom="0.75" header="0.3" footer="0.3"/>
  <pageSetup scale="79" orientation="landscape" horizontalDpi="4294967295" verticalDpi="4294967295" r:id="rId1"/>
  <headerFooter>
    <oddHeader>&amp;R&amp;D</oddHeader>
    <oddFooter>&amp;L&amp;F&amp;CPage 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Documentation</vt:lpstr>
      <vt:lpstr>Income Statement</vt:lpstr>
      <vt:lpstr>Product Mix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Patrick Carey</cp:lastModifiedBy>
  <cp:lastPrinted>2016-01-22T15:01:21Z</cp:lastPrinted>
  <dcterms:created xsi:type="dcterms:W3CDTF">2016-01-21T15:05:25Z</dcterms:created>
  <dcterms:modified xsi:type="dcterms:W3CDTF">2016-05-11T07:23:01Z</dcterms:modified>
</cp:coreProperties>
</file>