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2435"/>
  </bookViews>
  <sheets>
    <sheet name="Documentation" sheetId="1" r:id="rId1"/>
    <sheet name="Financial Data" sheetId="6" r:id="rId2"/>
    <sheet name="Income Statement" sheetId="8" r:id="rId3"/>
    <sheet name="Cash Flow" sheetId="10" r:id="rId4"/>
    <sheet name="Balance Sheet" sheetId="7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0" l="1"/>
  <c r="D6" i="10"/>
  <c r="C18" i="7" l="1"/>
  <c r="D18" i="7"/>
  <c r="B18" i="7"/>
  <c r="B20" i="7" s="1"/>
  <c r="D8" i="6" l="1"/>
  <c r="D18" i="10"/>
  <c r="D10" i="6" s="1"/>
  <c r="C18" i="10"/>
  <c r="C10" i="6" s="1"/>
  <c r="D34" i="10"/>
  <c r="C34" i="10"/>
  <c r="B34" i="10"/>
  <c r="D29" i="10"/>
  <c r="C29" i="10"/>
  <c r="B29" i="10"/>
  <c r="D37" i="10" l="1"/>
  <c r="C37" i="10"/>
  <c r="C7" i="6" s="1"/>
  <c r="D39" i="10" l="1"/>
  <c r="D7" i="6"/>
  <c r="C38" i="10" l="1"/>
  <c r="D7" i="7"/>
  <c r="C8" i="6" l="1"/>
  <c r="C39" i="10"/>
  <c r="B38" i="10" l="1"/>
  <c r="C7" i="7"/>
  <c r="B8" i="6" l="1"/>
  <c r="D11" i="8"/>
  <c r="D12" i="8" s="1"/>
  <c r="D14" i="8" s="1"/>
  <c r="D16" i="8" s="1"/>
  <c r="C11" i="8"/>
  <c r="C12" i="8" s="1"/>
  <c r="C14" i="8" s="1"/>
  <c r="C16" i="8" s="1"/>
  <c r="B11" i="8"/>
  <c r="B12" i="8" s="1"/>
  <c r="B14" i="8" s="1"/>
  <c r="B16" i="8" s="1"/>
  <c r="B6" i="10" s="1"/>
  <c r="B18" i="10" s="1"/>
  <c r="D37" i="7"/>
  <c r="D18" i="6" s="1"/>
  <c r="C37" i="7"/>
  <c r="C18" i="6" s="1"/>
  <c r="B37" i="7"/>
  <c r="B18" i="6" s="1"/>
  <c r="D30" i="7"/>
  <c r="D32" i="7" s="1"/>
  <c r="D16" i="6" s="1"/>
  <c r="C30" i="7"/>
  <c r="C15" i="6" s="1"/>
  <c r="B30" i="7"/>
  <c r="B32" i="7" s="1"/>
  <c r="D20" i="7"/>
  <c r="C20" i="7"/>
  <c r="D24" i="6"/>
  <c r="C24" i="6"/>
  <c r="B24" i="6"/>
  <c r="D12" i="6"/>
  <c r="C12" i="6"/>
  <c r="B12" i="6"/>
  <c r="D6" i="6"/>
  <c r="C6" i="6"/>
  <c r="B6" i="6"/>
  <c r="B10" i="6" l="1"/>
  <c r="B37" i="10"/>
  <c r="D15" i="6"/>
  <c r="C39" i="7"/>
  <c r="D39" i="7"/>
  <c r="B17" i="6"/>
  <c r="B16" i="6"/>
  <c r="B15" i="6"/>
  <c r="D17" i="6"/>
  <c r="C32" i="7"/>
  <c r="C17" i="6" s="1"/>
  <c r="D19" i="8"/>
  <c r="D25" i="6" s="1"/>
  <c r="D9" i="6"/>
  <c r="C9" i="6"/>
  <c r="C19" i="8"/>
  <c r="C25" i="6" s="1"/>
  <c r="B19" i="8"/>
  <c r="B25" i="6" s="1"/>
  <c r="B9" i="6"/>
  <c r="B39" i="7"/>
  <c r="B7" i="6" l="1"/>
  <c r="B39" i="10"/>
  <c r="B7" i="7" s="1"/>
  <c r="C16" i="6"/>
  <c r="D11" i="7" l="1"/>
  <c r="D19" i="6" l="1"/>
  <c r="D22" i="7"/>
  <c r="D14" i="6" s="1"/>
  <c r="D13" i="6"/>
  <c r="C11" i="7" l="1"/>
  <c r="C13" i="6" l="1"/>
  <c r="C22" i="7"/>
  <c r="C14" i="6" s="1"/>
  <c r="C19" i="6"/>
  <c r="B11" i="7" l="1"/>
  <c r="B19" i="6" l="1"/>
  <c r="B13" i="6"/>
  <c r="B22" i="7"/>
  <c r="B14" i="6" s="1"/>
</calcChain>
</file>

<file path=xl/sharedStrings.xml><?xml version="1.0" encoding="utf-8"?>
<sst xmlns="http://schemas.openxmlformats.org/spreadsheetml/2006/main" count="116" uniqueCount="102">
  <si>
    <t>Plush Pets</t>
  </si>
  <si>
    <t>Author</t>
  </si>
  <si>
    <t>Date</t>
  </si>
  <si>
    <t>Purpose</t>
  </si>
  <si>
    <t>Income Statement</t>
  </si>
  <si>
    <t>Financial Summary</t>
  </si>
  <si>
    <t>Balance Sheet</t>
  </si>
  <si>
    <t>Period Ending</t>
  </si>
  <si>
    <t>Revenues and Cash Receipts</t>
  </si>
  <si>
    <t>Revenues</t>
  </si>
  <si>
    <t>Cash and cash equivalents at beginning of year</t>
  </si>
  <si>
    <t>Cash and cash equivalents at end of year</t>
  </si>
  <si>
    <t>Net income</t>
  </si>
  <si>
    <t>Net cash provided by operating activities</t>
  </si>
  <si>
    <t>At Year End</t>
  </si>
  <si>
    <t>Marketable securities</t>
  </si>
  <si>
    <t>Current assets</t>
  </si>
  <si>
    <t>Total assets</t>
  </si>
  <si>
    <t>Current liabilities</t>
  </si>
  <si>
    <t>Long-term liabilities</t>
  </si>
  <si>
    <t>Total liabilities</t>
  </si>
  <si>
    <t>Stockholders' equity</t>
  </si>
  <si>
    <t>Working capital</t>
  </si>
  <si>
    <t>Number of employees</t>
  </si>
  <si>
    <t>Common Stock Data</t>
  </si>
  <si>
    <t>Shares</t>
  </si>
  <si>
    <t>Net income per share</t>
  </si>
  <si>
    <t>(in thousands)</t>
  </si>
  <si>
    <t>Cash and Tangible Assets</t>
  </si>
  <si>
    <t>Cash Assets</t>
  </si>
  <si>
    <t>Cash and cash equivalents</t>
  </si>
  <si>
    <t>Accounts receivable</t>
  </si>
  <si>
    <t>Prepaid expenses and other current assets</t>
  </si>
  <si>
    <t>Total Cash Assets</t>
  </si>
  <si>
    <t>Tangible Assets</t>
  </si>
  <si>
    <t>Land</t>
  </si>
  <si>
    <t>Furniture and equipment</t>
  </si>
  <si>
    <t>Leasehold improvements</t>
  </si>
  <si>
    <t>Less: Accumulated depreciation</t>
  </si>
  <si>
    <t>Net equipment and improvements</t>
  </si>
  <si>
    <t>Other assets</t>
  </si>
  <si>
    <t>Total Tangible Assets</t>
  </si>
  <si>
    <t>Total Assets</t>
  </si>
  <si>
    <t>Liabilities and Stockholders' Equity</t>
  </si>
  <si>
    <t>Liabilities</t>
  </si>
  <si>
    <t>Accounts payable</t>
  </si>
  <si>
    <t>Accrued liabilities</t>
  </si>
  <si>
    <t>Other current liabilities</t>
  </si>
  <si>
    <t>Total current liabilities</t>
  </si>
  <si>
    <t>Bonds Payable</t>
  </si>
  <si>
    <t xml:space="preserve">Total Liabilities </t>
  </si>
  <si>
    <t>Stockholders' Equity</t>
  </si>
  <si>
    <t>Common stock</t>
  </si>
  <si>
    <t>Retained earnings</t>
  </si>
  <si>
    <t>Total stockholders' equity</t>
  </si>
  <si>
    <t>Total Liabilities and Stockholders' Equity</t>
  </si>
  <si>
    <t>(in thousands, except per share data)</t>
  </si>
  <si>
    <t>Cost of goods sold</t>
  </si>
  <si>
    <t>Marketing and selling</t>
  </si>
  <si>
    <t>Research and development</t>
  </si>
  <si>
    <t>General and administrative</t>
  </si>
  <si>
    <t>Total cost and expenses</t>
  </si>
  <si>
    <t>Income from operations</t>
  </si>
  <si>
    <t>Interest and other income</t>
  </si>
  <si>
    <t>Income before income taxes</t>
  </si>
  <si>
    <t>Provision for income taxes</t>
  </si>
  <si>
    <t>Number of shares</t>
  </si>
  <si>
    <t>Earnings per share</t>
  </si>
  <si>
    <t>Operating Activities</t>
  </si>
  <si>
    <t>Net Income</t>
  </si>
  <si>
    <t>Depreciation and amortization</t>
  </si>
  <si>
    <t>Litigation and related interest accrual reversal</t>
  </si>
  <si>
    <t>Inventories</t>
  </si>
  <si>
    <t>Deferred income taxes</t>
  </si>
  <si>
    <t>Prepaid expenses</t>
  </si>
  <si>
    <t>Accrued income taxes</t>
  </si>
  <si>
    <t>Net cash provided (used) by operating activities</t>
  </si>
  <si>
    <t>Investing Activities</t>
  </si>
  <si>
    <t>Purchases of marketable securities</t>
  </si>
  <si>
    <t>Maturities of marketable securities</t>
  </si>
  <si>
    <t>Equipment purchases</t>
  </si>
  <si>
    <t>Building purchases</t>
  </si>
  <si>
    <t>Proceeds from disposition of fixed assets</t>
  </si>
  <si>
    <t>Software purchases</t>
  </si>
  <si>
    <t>Acquisition of other assets</t>
  </si>
  <si>
    <t>Other</t>
  </si>
  <si>
    <t>Net cash provided (used) by investing activities</t>
  </si>
  <si>
    <t>Financing Activities</t>
  </si>
  <si>
    <t>Proceeds from common stock</t>
  </si>
  <si>
    <t>Dividends paid</t>
  </si>
  <si>
    <t>Net cash provided (used) in financing activities</t>
  </si>
  <si>
    <t>Summary</t>
  </si>
  <si>
    <t>Net change in cash and cash equivalents</t>
  </si>
  <si>
    <t>Cash and Cash equivalents at beginning of year</t>
  </si>
  <si>
    <t>Cash and Cash equivalents at end of year</t>
  </si>
  <si>
    <t>Cost and expenses</t>
  </si>
  <si>
    <t>Revenue</t>
  </si>
  <si>
    <t>Adjustments to reconcile Net Income to net Cash from Operating Activities</t>
  </si>
  <si>
    <t>Changes in operating assets and liabilities</t>
  </si>
  <si>
    <t>Cash Flow Statement</t>
  </si>
  <si>
    <t>(in thousands, except per share data and employees)</t>
  </si>
  <si>
    <t>To provide a financial summary for Plush Pets stockholders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</si>
</sst>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m\ dd\,\ yyyy"/>
    <numFmt numFmtId="165" formatCode="_(* #,##0_);_(* \(#,##0\);_(* &quot;-&quot;??_);_(@_)"/>
    <numFmt numFmtId="166" formatCode="&quot;$&quot;#,##0.00"/>
    <numFmt numFmtId="167" formatCode="_(&quot;$&quot;* #,##0_);_(&quot;$&quot;* \(#,##0\);_(&quot;$&quot;* #,##0_);_(@_)"/>
    <numFmt numFmtId="168" formatCode="_(* #,##0_);_(* \(#,##0\);_(* #,##0_);_(@_)"/>
    <numFmt numFmtId="169" formatCode="_(&quot;$&quot;* #,##0_);_(&quot;$&quot;* \(#,##0\);_(&quot;$&quot;* &quot;-&quot;??_);_(@_)"/>
  </numFmts>
  <fonts count="15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name val="Calibri"/>
      <family val="2"/>
      <scheme val="minor"/>
    </font>
    <font>
      <sz val="22"/>
      <color theme="4"/>
      <name val="Calibri Light"/>
      <family val="2"/>
      <scheme val="major"/>
    </font>
    <font>
      <sz val="11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0"/>
      <name val="Arial"/>
      <family val="2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4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9" tint="-0.249977111117893"/>
      </bottom>
      <diagonal/>
    </border>
    <border>
      <left/>
      <right/>
      <top style="thin">
        <color theme="9" tint="-0.24994659260841701"/>
      </top>
      <bottom style="double">
        <color theme="9" tint="-0.2499465926084170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2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0"/>
  </cellStyleXfs>
  <cellXfs count="68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4" fontId="2" fillId="0" borderId="1" xfId="0" applyNumberFormat="1" applyFont="1" applyBorder="1" applyAlignment="1">
      <alignment vertical="top" wrapText="1"/>
    </xf>
    <xf numFmtId="0" fontId="3" fillId="0" borderId="0" xfId="1" applyFont="1"/>
    <xf numFmtId="0" fontId="4" fillId="0" borderId="0" xfId="0" applyFont="1"/>
    <xf numFmtId="0" fontId="8" fillId="3" borderId="0" xfId="6" applyFill="1"/>
    <xf numFmtId="0" fontId="9" fillId="0" borderId="0" xfId="6" applyFont="1"/>
    <xf numFmtId="0" fontId="2" fillId="0" borderId="0" xfId="6" applyFont="1"/>
    <xf numFmtId="6" fontId="2" fillId="0" borderId="0" xfId="6" applyNumberFormat="1" applyFont="1"/>
    <xf numFmtId="0" fontId="2" fillId="0" borderId="0" xfId="6" applyFont="1" applyAlignment="1">
      <alignment horizontal="left"/>
    </xf>
    <xf numFmtId="38" fontId="2" fillId="0" borderId="0" xfId="6" applyNumberFormat="1" applyFont="1"/>
    <xf numFmtId="0" fontId="2" fillId="0" borderId="3" xfId="6" applyFont="1" applyBorder="1"/>
    <xf numFmtId="166" fontId="2" fillId="0" borderId="3" xfId="6" applyNumberFormat="1" applyFont="1" applyBorder="1"/>
    <xf numFmtId="0" fontId="2" fillId="0" borderId="0" xfId="6" applyFont="1" applyAlignment="1">
      <alignment horizontal="left" indent="1"/>
    </xf>
    <xf numFmtId="0" fontId="2" fillId="0" borderId="0" xfId="6" applyFont="1" applyBorder="1" applyAlignment="1">
      <alignment horizontal="left" indent="1"/>
    </xf>
    <xf numFmtId="38" fontId="2" fillId="0" borderId="0" xfId="6" applyNumberFormat="1" applyFont="1" applyBorder="1"/>
    <xf numFmtId="38" fontId="6" fillId="0" borderId="0" xfId="4" applyNumberFormat="1" applyFont="1" applyBorder="1"/>
    <xf numFmtId="38" fontId="9" fillId="0" borderId="0" xfId="6" applyNumberFormat="1" applyFont="1"/>
    <xf numFmtId="0" fontId="2" fillId="0" borderId="0" xfId="6" applyFont="1" applyAlignment="1">
      <alignment horizontal="left" indent="2"/>
    </xf>
    <xf numFmtId="0" fontId="2" fillId="0" borderId="0" xfId="6" applyFont="1" applyBorder="1" applyAlignment="1">
      <alignment horizontal="left" indent="2"/>
    </xf>
    <xf numFmtId="0" fontId="2" fillId="0" borderId="0" xfId="6" applyFont="1" applyBorder="1"/>
    <xf numFmtId="167" fontId="9" fillId="0" borderId="0" xfId="6" applyNumberFormat="1" applyFont="1"/>
    <xf numFmtId="0" fontId="9" fillId="0" borderId="0" xfId="6" applyFont="1" applyAlignment="1">
      <alignment vertical="center" wrapText="1"/>
    </xf>
    <xf numFmtId="38" fontId="9" fillId="0" borderId="0" xfId="6" applyNumberFormat="1" applyFont="1" applyBorder="1"/>
    <xf numFmtId="168" fontId="9" fillId="0" borderId="0" xfId="6" applyNumberFormat="1" applyFont="1" applyBorder="1"/>
    <xf numFmtId="0" fontId="11" fillId="0" borderId="0" xfId="6" applyFont="1" applyFill="1"/>
    <xf numFmtId="0" fontId="9" fillId="0" borderId="0" xfId="6" applyFont="1" applyFill="1"/>
    <xf numFmtId="0" fontId="9" fillId="0" borderId="0" xfId="6" applyFont="1" applyFill="1" applyAlignment="1">
      <alignment wrapText="1"/>
    </xf>
    <xf numFmtId="167" fontId="9" fillId="0" borderId="0" xfId="6" applyNumberFormat="1" applyFont="1" applyFill="1"/>
    <xf numFmtId="0" fontId="12" fillId="0" borderId="0" xfId="6" applyFont="1"/>
    <xf numFmtId="164" fontId="13" fillId="0" borderId="0" xfId="0" applyNumberFormat="1" applyFont="1"/>
    <xf numFmtId="0" fontId="2" fillId="0" borderId="0" xfId="6" applyFont="1" applyAlignment="1"/>
    <xf numFmtId="0" fontId="10" fillId="0" borderId="0" xfId="6" applyFont="1" applyAlignment="1">
      <alignment horizontal="right"/>
    </xf>
    <xf numFmtId="0" fontId="14" fillId="0" borderId="0" xfId="6" applyFont="1" applyAlignment="1">
      <alignment horizontal="left"/>
    </xf>
    <xf numFmtId="0" fontId="2" fillId="2" borderId="0" xfId="6" applyFont="1" applyFill="1" applyAlignment="1">
      <alignment horizontal="left"/>
    </xf>
    <xf numFmtId="6" fontId="2" fillId="2" borderId="0" xfId="6" applyNumberFormat="1" applyFont="1" applyFill="1"/>
    <xf numFmtId="0" fontId="14" fillId="0" borderId="2" xfId="6" applyFont="1" applyBorder="1"/>
    <xf numFmtId="38" fontId="14" fillId="0" borderId="2" xfId="6" applyNumberFormat="1" applyFont="1" applyBorder="1"/>
    <xf numFmtId="38" fontId="2" fillId="0" borderId="0" xfId="6" quotePrefix="1" applyNumberFormat="1" applyFont="1" applyBorder="1"/>
    <xf numFmtId="166" fontId="2" fillId="0" borderId="0" xfId="6" applyNumberFormat="1" applyFont="1" applyBorder="1"/>
    <xf numFmtId="0" fontId="14" fillId="0" borderId="0" xfId="4" applyFont="1" applyBorder="1"/>
    <xf numFmtId="0" fontId="14" fillId="0" borderId="0" xfId="6" applyFont="1"/>
    <xf numFmtId="0" fontId="14" fillId="2" borderId="0" xfId="6" applyFont="1" applyFill="1" applyAlignment="1">
      <alignment horizontal="left"/>
    </xf>
    <xf numFmtId="0" fontId="9" fillId="2" borderId="0" xfId="6" applyFont="1" applyFill="1"/>
    <xf numFmtId="0" fontId="14" fillId="2" borderId="4" xfId="4" applyFont="1" applyFill="1" applyBorder="1"/>
    <xf numFmtId="167" fontId="9" fillId="2" borderId="0" xfId="6" applyNumberFormat="1" applyFont="1" applyFill="1"/>
    <xf numFmtId="38" fontId="9" fillId="2" borderId="0" xfId="6" applyNumberFormat="1" applyFont="1" applyFill="1"/>
    <xf numFmtId="0" fontId="2" fillId="2" borderId="0" xfId="6" applyFont="1" applyFill="1" applyAlignment="1">
      <alignment horizontal="left" wrapText="1"/>
    </xf>
    <xf numFmtId="0" fontId="2" fillId="0" borderId="0" xfId="6" applyFont="1" applyBorder="1" applyAlignment="1">
      <alignment horizontal="left"/>
    </xf>
    <xf numFmtId="0" fontId="2" fillId="0" borderId="5" xfId="6" applyFont="1" applyBorder="1" applyAlignment="1">
      <alignment horizontal="left" indent="4"/>
    </xf>
    <xf numFmtId="38" fontId="2" fillId="0" borderId="5" xfId="6" applyNumberFormat="1" applyFont="1" applyBorder="1"/>
    <xf numFmtId="0" fontId="2" fillId="0" borderId="5" xfId="6" applyFont="1" applyBorder="1" applyAlignment="1">
      <alignment horizontal="left" indent="2"/>
    </xf>
    <xf numFmtId="0" fontId="2" fillId="0" borderId="0" xfId="6" applyFont="1" applyFill="1" applyBorder="1" applyAlignment="1">
      <alignment horizontal="left"/>
    </xf>
    <xf numFmtId="0" fontId="2" fillId="0" borderId="5" xfId="6" applyFont="1" applyBorder="1"/>
    <xf numFmtId="0" fontId="14" fillId="2" borderId="2" xfId="6" applyFont="1" applyFill="1" applyBorder="1"/>
    <xf numFmtId="169" fontId="2" fillId="0" borderId="0" xfId="3" applyNumberFormat="1" applyFont="1"/>
    <xf numFmtId="169" fontId="14" fillId="2" borderId="2" xfId="3" applyNumberFormat="1" applyFont="1" applyFill="1" applyBorder="1"/>
    <xf numFmtId="169" fontId="6" fillId="2" borderId="4" xfId="3" applyNumberFormat="1" applyFont="1" applyFill="1" applyBorder="1"/>
    <xf numFmtId="169" fontId="14" fillId="0" borderId="2" xfId="3" applyNumberFormat="1" applyFont="1" applyBorder="1"/>
    <xf numFmtId="165" fontId="14" fillId="0" borderId="2" xfId="2" applyNumberFormat="1" applyFont="1" applyBorder="1"/>
    <xf numFmtId="169" fontId="14" fillId="0" borderId="0" xfId="3" applyNumberFormat="1" applyFont="1" applyBorder="1"/>
    <xf numFmtId="169" fontId="14" fillId="0" borderId="0" xfId="3" quotePrefix="1" applyNumberFormat="1" applyFont="1" applyBorder="1"/>
    <xf numFmtId="0" fontId="2" fillId="0" borderId="5" xfId="6" applyFont="1" applyBorder="1" applyAlignment="1">
      <alignment horizontal="left"/>
    </xf>
    <xf numFmtId="0" fontId="2" fillId="0" borderId="6" xfId="6" applyFont="1" applyBorder="1"/>
    <xf numFmtId="3" fontId="2" fillId="0" borderId="6" xfId="6" applyNumberFormat="1" applyFont="1" applyBorder="1"/>
    <xf numFmtId="0" fontId="2" fillId="0" borderId="0" xfId="6" applyFont="1" applyAlignment="1">
      <alignment horizontal="left" indent="4"/>
    </xf>
    <xf numFmtId="0" fontId="2" fillId="0" borderId="5" xfId="6" applyFont="1" applyBorder="1" applyAlignment="1">
      <alignment horizontal="left" indent="6"/>
    </xf>
  </cellXfs>
  <cellStyles count="7">
    <cellStyle name="Comma" xfId="2" builtinId="3"/>
    <cellStyle name="Currency" xfId="3" builtinId="4"/>
    <cellStyle name="Normal" xfId="0" builtinId="0"/>
    <cellStyle name="Normal 2" xfId="6"/>
    <cellStyle name="Title" xfId="1" builtinId="15"/>
    <cellStyle name="Title 2" xfId="5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5"/>
  <sheetViews>
    <sheetView tabSelected="1" zoomScale="120" zoomScaleNormal="120" workbookViewId="0"/>
  </sheetViews>
  <sheetFormatPr defaultRowHeight="15" x14ac:dyDescent="0.25"/>
  <cols>
    <col min="1" max="1" width="10" customWidth="1"/>
    <col min="2" max="2" width="31.85546875" customWidth="1"/>
  </cols>
  <sheetData>
    <row r="1" spans="1:2" s="5" customFormat="1" ht="28.5" x14ac:dyDescent="0.45">
      <c r="A1" s="4" t="s">
        <v>0</v>
      </c>
    </row>
    <row r="3" spans="1:2" x14ac:dyDescent="0.25">
      <c r="A3" s="1" t="s">
        <v>1</v>
      </c>
      <c r="B3" s="2"/>
    </row>
    <row r="4" spans="1:2" x14ac:dyDescent="0.25">
      <c r="A4" s="1" t="s">
        <v>2</v>
      </c>
      <c r="B4" s="3"/>
    </row>
    <row r="5" spans="1:2" ht="30" x14ac:dyDescent="0.25">
      <c r="A5" s="1" t="s">
        <v>3</v>
      </c>
      <c r="B5" s="2" t="s">
        <v>101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zoomScale="120" zoomScaleNormal="120" workbookViewId="0">
      <selection activeCell="B9" sqref="B9"/>
    </sheetView>
  </sheetViews>
  <sheetFormatPr defaultRowHeight="12.75" x14ac:dyDescent="0.2"/>
  <cols>
    <col min="1" max="1" width="44.85546875" style="7" customWidth="1"/>
    <col min="2" max="4" width="15.7109375" style="7" customWidth="1"/>
    <col min="5" max="16384" width="9.140625" style="7"/>
  </cols>
  <sheetData>
    <row r="1" spans="1:4" s="5" customFormat="1" ht="28.5" x14ac:dyDescent="0.45">
      <c r="A1" s="4" t="s">
        <v>0</v>
      </c>
    </row>
    <row r="2" spans="1:4" ht="15.75" x14ac:dyDescent="0.25">
      <c r="A2" s="30" t="s">
        <v>5</v>
      </c>
    </row>
    <row r="3" spans="1:4" ht="15" x14ac:dyDescent="0.25">
      <c r="A3" s="8"/>
      <c r="B3" s="32"/>
      <c r="C3" s="32"/>
      <c r="D3" s="33" t="s">
        <v>100</v>
      </c>
    </row>
    <row r="4" spans="1:4" ht="15.75" x14ac:dyDescent="0.25">
      <c r="A4" s="30" t="s">
        <v>7</v>
      </c>
      <c r="B4" s="31">
        <v>42734</v>
      </c>
      <c r="C4" s="31">
        <v>42369</v>
      </c>
      <c r="D4" s="31">
        <v>42004</v>
      </c>
    </row>
    <row r="5" spans="1:4" ht="14.25" customHeight="1" x14ac:dyDescent="0.25">
      <c r="A5" s="42" t="s">
        <v>8</v>
      </c>
      <c r="B5" s="8"/>
      <c r="C5" s="8"/>
      <c r="D5" s="8"/>
    </row>
    <row r="6" spans="1:4" ht="15" x14ac:dyDescent="0.25">
      <c r="A6" s="8" t="s">
        <v>9</v>
      </c>
      <c r="B6" s="9">
        <f>'Income Statement'!B5</f>
        <v>38508</v>
      </c>
      <c r="C6" s="9">
        <f>'Income Statement'!C5</f>
        <v>30856</v>
      </c>
      <c r="D6" s="9">
        <f>'Income Statement'!D5</f>
        <v>24834</v>
      </c>
    </row>
    <row r="7" spans="1:4" ht="15" x14ac:dyDescent="0.25">
      <c r="A7" s="10" t="s">
        <v>10</v>
      </c>
      <c r="B7" s="11">
        <f>'Cash Flow'!B37</f>
        <v>2982</v>
      </c>
      <c r="C7" s="11">
        <f>'Cash Flow'!C37</f>
        <v>1343</v>
      </c>
      <c r="D7" s="11">
        <f>'Cash Flow'!D37</f>
        <v>-2540</v>
      </c>
    </row>
    <row r="8" spans="1:4" ht="15" x14ac:dyDescent="0.25">
      <c r="A8" s="10" t="s">
        <v>11</v>
      </c>
      <c r="B8" s="11">
        <f>'Cash Flow'!B38</f>
        <v>5268</v>
      </c>
      <c r="C8" s="11">
        <f>'Cash Flow'!C38</f>
        <v>3925</v>
      </c>
      <c r="D8" s="11">
        <f>'Cash Flow'!D38</f>
        <v>6465</v>
      </c>
    </row>
    <row r="9" spans="1:4" ht="15" x14ac:dyDescent="0.25">
      <c r="A9" s="8" t="s">
        <v>12</v>
      </c>
      <c r="B9" s="11">
        <f>'Income Statement'!B16</f>
        <v>8945</v>
      </c>
      <c r="C9" s="11">
        <f>'Income Statement'!C16</f>
        <v>4042</v>
      </c>
      <c r="D9" s="11">
        <f>'Income Statement'!D16</f>
        <v>3200</v>
      </c>
    </row>
    <row r="10" spans="1:4" ht="15" x14ac:dyDescent="0.25">
      <c r="A10" s="63" t="s">
        <v>13</v>
      </c>
      <c r="B10" s="51">
        <f>'Cash Flow'!B18</f>
        <v>13034</v>
      </c>
      <c r="C10" s="51">
        <f>'Cash Flow'!C18</f>
        <v>8991</v>
      </c>
      <c r="D10" s="51">
        <f>'Cash Flow'!D18</f>
        <v>7399</v>
      </c>
    </row>
    <row r="11" spans="1:4" ht="24" customHeight="1" x14ac:dyDescent="0.25">
      <c r="A11" s="42" t="s">
        <v>14</v>
      </c>
      <c r="B11" s="8"/>
      <c r="C11" s="8"/>
      <c r="D11" s="8"/>
    </row>
    <row r="12" spans="1:4" ht="15" x14ac:dyDescent="0.25">
      <c r="A12" s="8" t="s">
        <v>15</v>
      </c>
      <c r="B12" s="11">
        <f>'Balance Sheet'!B8</f>
        <v>5078</v>
      </c>
      <c r="C12" s="11">
        <f>'Balance Sheet'!C8</f>
        <v>5020</v>
      </c>
      <c r="D12" s="11">
        <f>'Balance Sheet'!D8</f>
        <v>4294</v>
      </c>
    </row>
    <row r="13" spans="1:4" ht="15" x14ac:dyDescent="0.25">
      <c r="A13" s="8" t="s">
        <v>16</v>
      </c>
      <c r="B13" s="11">
        <f>'Balance Sheet'!B11</f>
        <v>18868</v>
      </c>
      <c r="C13" s="11">
        <f>'Balance Sheet'!C11</f>
        <v>14103</v>
      </c>
      <c r="D13" s="11">
        <f>'Balance Sheet'!D11</f>
        <v>11860</v>
      </c>
    </row>
    <row r="14" spans="1:4" ht="15" x14ac:dyDescent="0.25">
      <c r="A14" s="8" t="s">
        <v>17</v>
      </c>
      <c r="B14" s="11">
        <f>'Balance Sheet'!B22</f>
        <v>28600</v>
      </c>
      <c r="C14" s="11">
        <f>'Balance Sheet'!C22</f>
        <v>23281</v>
      </c>
      <c r="D14" s="11">
        <f>'Balance Sheet'!D22</f>
        <v>21032</v>
      </c>
    </row>
    <row r="15" spans="1:4" ht="15" x14ac:dyDescent="0.25">
      <c r="A15" s="8" t="s">
        <v>18</v>
      </c>
      <c r="B15" s="11">
        <f>'Balance Sheet'!B30</f>
        <v>3163</v>
      </c>
      <c r="C15" s="11">
        <f>'Balance Sheet'!C30</f>
        <v>3340</v>
      </c>
      <c r="D15" s="11">
        <f>'Balance Sheet'!D30</f>
        <v>2401</v>
      </c>
    </row>
    <row r="16" spans="1:4" ht="15" x14ac:dyDescent="0.25">
      <c r="A16" s="8" t="s">
        <v>19</v>
      </c>
      <c r="B16" s="11">
        <f>SUM('Balance Sheet'!B31:B32)</f>
        <v>10273</v>
      </c>
      <c r="C16" s="11">
        <f>SUM('Balance Sheet'!C31:C32)</f>
        <v>7774</v>
      </c>
      <c r="D16" s="11">
        <f>SUM('Balance Sheet'!D31:D32)</f>
        <v>5671</v>
      </c>
    </row>
    <row r="17" spans="1:4" ht="15" x14ac:dyDescent="0.25">
      <c r="A17" s="8" t="s">
        <v>20</v>
      </c>
      <c r="B17" s="11">
        <f>'Balance Sheet'!B32</f>
        <v>6718</v>
      </c>
      <c r="C17" s="11">
        <f>SUM('Balance Sheet'!C30:C32)</f>
        <v>11114</v>
      </c>
      <c r="D17" s="11">
        <f>SUM('Balance Sheet'!D30:D32)</f>
        <v>8072</v>
      </c>
    </row>
    <row r="18" spans="1:4" ht="15" x14ac:dyDescent="0.25">
      <c r="A18" s="8" t="s">
        <v>21</v>
      </c>
      <c r="B18" s="11">
        <f>'Balance Sheet'!B37</f>
        <v>21482</v>
      </c>
      <c r="C18" s="11">
        <f>'Balance Sheet'!C37</f>
        <v>17724.099999999999</v>
      </c>
      <c r="D18" s="11">
        <f>'Balance Sheet'!D37</f>
        <v>16996.25</v>
      </c>
    </row>
    <row r="19" spans="1:4" ht="15" x14ac:dyDescent="0.25">
      <c r="A19" s="8" t="s">
        <v>22</v>
      </c>
      <c r="B19" s="11">
        <f>'Balance Sheet'!B11-'Balance Sheet'!B30</f>
        <v>15705</v>
      </c>
      <c r="C19" s="11">
        <f>'Balance Sheet'!C11-'Balance Sheet'!C30</f>
        <v>10763</v>
      </c>
      <c r="D19" s="11">
        <f>'Balance Sheet'!D11-'Balance Sheet'!D30</f>
        <v>9459</v>
      </c>
    </row>
    <row r="21" spans="1:4" ht="15" x14ac:dyDescent="0.25">
      <c r="A21" s="64" t="s">
        <v>23</v>
      </c>
      <c r="B21" s="65">
        <v>2712</v>
      </c>
      <c r="C21" s="65">
        <v>2470</v>
      </c>
      <c r="D21" s="65">
        <v>2044</v>
      </c>
    </row>
    <row r="23" spans="1:4" ht="15" x14ac:dyDescent="0.25">
      <c r="A23" s="42" t="s">
        <v>24</v>
      </c>
      <c r="B23" s="8"/>
      <c r="C23" s="8"/>
      <c r="D23" s="8"/>
    </row>
    <row r="24" spans="1:4" ht="15" x14ac:dyDescent="0.25">
      <c r="A24" s="8" t="s">
        <v>25</v>
      </c>
      <c r="B24" s="11">
        <f>'Income Statement'!B18</f>
        <v>2330</v>
      </c>
      <c r="C24" s="11">
        <f>'Income Statement'!C18</f>
        <v>2205</v>
      </c>
      <c r="D24" s="11">
        <f>'Income Statement'!D18</f>
        <v>2100</v>
      </c>
    </row>
    <row r="25" spans="1:4" ht="15" x14ac:dyDescent="0.25">
      <c r="A25" s="12" t="s">
        <v>26</v>
      </c>
      <c r="B25" s="13">
        <f>'Income Statement'!B19</f>
        <v>3.8390557939914163</v>
      </c>
      <c r="C25" s="13">
        <f>'Income Statement'!C19</f>
        <v>1.8331065759637188</v>
      </c>
      <c r="D25" s="13">
        <f>'Income Statement'!D19</f>
        <v>1.5238095238095237</v>
      </c>
    </row>
  </sheetData>
  <pageMargins left="0.7" right="0.7" top="0.75" bottom="0.75" header="0.3" footer="0.3"/>
  <pageSetup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zoomScale="120" zoomScaleNormal="120" workbookViewId="0"/>
  </sheetViews>
  <sheetFormatPr defaultRowHeight="12.75" x14ac:dyDescent="0.2"/>
  <cols>
    <col min="1" max="1" width="44.85546875" style="7" customWidth="1"/>
    <col min="2" max="4" width="15.7109375" style="7" customWidth="1"/>
    <col min="5" max="16384" width="9.140625" style="7"/>
  </cols>
  <sheetData>
    <row r="1" spans="1:7" s="6" customFormat="1" ht="27" customHeight="1" x14ac:dyDescent="0.45">
      <c r="A1" s="4" t="s">
        <v>0</v>
      </c>
      <c r="B1" s="5"/>
      <c r="C1" s="5"/>
      <c r="D1" s="5"/>
    </row>
    <row r="2" spans="1:7" ht="15.75" x14ac:dyDescent="0.25">
      <c r="A2" s="30" t="s">
        <v>4</v>
      </c>
      <c r="B2" s="32"/>
      <c r="C2" s="32"/>
    </row>
    <row r="3" spans="1:7" ht="15.75" x14ac:dyDescent="0.25">
      <c r="A3" s="30"/>
      <c r="D3" s="33" t="s">
        <v>56</v>
      </c>
    </row>
    <row r="4" spans="1:7" ht="15.75" x14ac:dyDescent="0.25">
      <c r="A4" s="30" t="s">
        <v>7</v>
      </c>
      <c r="B4" s="31">
        <v>42734</v>
      </c>
      <c r="C4" s="31">
        <v>42369</v>
      </c>
      <c r="D4" s="31">
        <v>42004</v>
      </c>
    </row>
    <row r="5" spans="1:7" ht="15" x14ac:dyDescent="0.25">
      <c r="A5" s="34" t="s">
        <v>96</v>
      </c>
      <c r="B5" s="61">
        <v>38508</v>
      </c>
      <c r="C5" s="61">
        <v>30856</v>
      </c>
      <c r="D5" s="62">
        <v>24834</v>
      </c>
    </row>
    <row r="6" spans="1:7" ht="15" x14ac:dyDescent="0.25">
      <c r="A6" s="35" t="s">
        <v>95</v>
      </c>
      <c r="B6" s="36"/>
      <c r="C6" s="36"/>
      <c r="D6" s="36"/>
    </row>
    <row r="7" spans="1:7" ht="15" x14ac:dyDescent="0.25">
      <c r="A7" s="19" t="s">
        <v>57</v>
      </c>
      <c r="B7" s="11">
        <v>3418</v>
      </c>
      <c r="C7" s="11">
        <v>3567</v>
      </c>
      <c r="D7" s="11">
        <v>3211</v>
      </c>
    </row>
    <row r="8" spans="1:7" ht="15" x14ac:dyDescent="0.25">
      <c r="A8" s="19" t="s">
        <v>58</v>
      </c>
      <c r="B8" s="11">
        <v>13028</v>
      </c>
      <c r="C8" s="11">
        <v>11855</v>
      </c>
      <c r="D8" s="11">
        <v>9997</v>
      </c>
    </row>
    <row r="9" spans="1:7" ht="15" x14ac:dyDescent="0.25">
      <c r="A9" s="19" t="s">
        <v>59</v>
      </c>
      <c r="B9" s="11">
        <v>7140</v>
      </c>
      <c r="C9" s="11">
        <v>6122</v>
      </c>
      <c r="D9" s="11">
        <v>4685</v>
      </c>
      <c r="E9" s="18"/>
      <c r="F9" s="18"/>
      <c r="G9" s="18"/>
    </row>
    <row r="10" spans="1:7" ht="15" x14ac:dyDescent="0.25">
      <c r="A10" s="19" t="s">
        <v>60</v>
      </c>
      <c r="B10" s="16">
        <v>6370</v>
      </c>
      <c r="C10" s="16">
        <v>5554</v>
      </c>
      <c r="D10" s="16">
        <v>3951</v>
      </c>
      <c r="E10" s="18"/>
      <c r="F10" s="18"/>
      <c r="G10" s="18"/>
    </row>
    <row r="11" spans="1:7" ht="15.75" thickBot="1" x14ac:dyDescent="0.3">
      <c r="A11" s="37" t="s">
        <v>61</v>
      </c>
      <c r="B11" s="38">
        <f>SUM(B7:B10)</f>
        <v>29956</v>
      </c>
      <c r="C11" s="38">
        <f t="shared" ref="C11:D11" si="0">SUM(C7:C10)</f>
        <v>27098</v>
      </c>
      <c r="D11" s="38">
        <f t="shared" si="0"/>
        <v>21844</v>
      </c>
      <c r="F11" s="18"/>
    </row>
    <row r="12" spans="1:7" ht="24" customHeight="1" thickTop="1" x14ac:dyDescent="0.25">
      <c r="A12" s="8" t="s">
        <v>62</v>
      </c>
      <c r="B12" s="11">
        <f>B5-B11</f>
        <v>8552</v>
      </c>
      <c r="C12" s="11">
        <f>C5-C11</f>
        <v>3758</v>
      </c>
      <c r="D12" s="11">
        <f>D5-D11</f>
        <v>2990</v>
      </c>
      <c r="F12" s="18"/>
    </row>
    <row r="13" spans="1:7" ht="15" x14ac:dyDescent="0.25">
      <c r="A13" s="21" t="s">
        <v>63</v>
      </c>
      <c r="B13" s="16">
        <v>671</v>
      </c>
      <c r="C13" s="16">
        <v>482</v>
      </c>
      <c r="D13" s="39">
        <v>339</v>
      </c>
    </row>
    <row r="14" spans="1:7" ht="15.75" thickBot="1" x14ac:dyDescent="0.3">
      <c r="A14" s="37" t="s">
        <v>64</v>
      </c>
      <c r="B14" s="38">
        <f>B12+B13</f>
        <v>9223</v>
      </c>
      <c r="C14" s="38">
        <f>C12+C13</f>
        <v>4240</v>
      </c>
      <c r="D14" s="38">
        <f>D12+D13</f>
        <v>3329</v>
      </c>
    </row>
    <row r="15" spans="1:7" ht="24" customHeight="1" thickTop="1" x14ac:dyDescent="0.25">
      <c r="A15" s="8" t="s">
        <v>65</v>
      </c>
      <c r="B15" s="16">
        <v>278</v>
      </c>
      <c r="C15" s="16">
        <v>198</v>
      </c>
      <c r="D15" s="16">
        <v>129</v>
      </c>
    </row>
    <row r="16" spans="1:7" ht="24" customHeight="1" thickBot="1" x14ac:dyDescent="0.3">
      <c r="A16" s="37" t="s">
        <v>12</v>
      </c>
      <c r="B16" s="59">
        <f>B14-B15</f>
        <v>8945</v>
      </c>
      <c r="C16" s="59">
        <f>C14-C15</f>
        <v>4042</v>
      </c>
      <c r="D16" s="59">
        <f>D14-D15</f>
        <v>3200</v>
      </c>
    </row>
    <row r="17" spans="1:4" ht="12" customHeight="1" thickTop="1" x14ac:dyDescent="0.25">
      <c r="A17" s="8"/>
      <c r="B17" s="11"/>
      <c r="C17" s="11"/>
      <c r="D17" s="11"/>
    </row>
    <row r="18" spans="1:4" ht="15" x14ac:dyDescent="0.25">
      <c r="A18" s="21" t="s">
        <v>66</v>
      </c>
      <c r="B18" s="16">
        <v>2330</v>
      </c>
      <c r="C18" s="16">
        <v>2205</v>
      </c>
      <c r="D18" s="16">
        <v>2100</v>
      </c>
    </row>
    <row r="19" spans="1:4" ht="15" x14ac:dyDescent="0.25">
      <c r="A19" s="8" t="s">
        <v>67</v>
      </c>
      <c r="B19" s="40">
        <f>B16/B18</f>
        <v>3.8390557939914163</v>
      </c>
      <c r="C19" s="40">
        <f>C16/C18</f>
        <v>1.8331065759637188</v>
      </c>
      <c r="D19" s="40">
        <f>D16/D18</f>
        <v>1.5238095238095237</v>
      </c>
    </row>
  </sheetData>
  <dataValidations count="1">
    <dataValidation operator="lessThan" allowBlank="1" showInputMessage="1" showErrorMessage="1" sqref="B15"/>
  </dataValidations>
  <pageMargins left="0.7" right="0.7" top="0.75" bottom="0.75" header="0.3" footer="0.3"/>
  <pageSetup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43"/>
  <sheetViews>
    <sheetView zoomScale="120" zoomScaleNormal="120" workbookViewId="0">
      <selection activeCell="B6" sqref="B6"/>
    </sheetView>
  </sheetViews>
  <sheetFormatPr defaultRowHeight="12.75" x14ac:dyDescent="0.2"/>
  <cols>
    <col min="1" max="1" width="44.85546875" style="7" customWidth="1"/>
    <col min="2" max="4" width="15.7109375" style="7" customWidth="1"/>
    <col min="5" max="16384" width="9.140625" style="7"/>
  </cols>
  <sheetData>
    <row r="1" spans="1:56" s="6" customFormat="1" ht="27" customHeight="1" x14ac:dyDescent="0.45">
      <c r="A1" s="4" t="s">
        <v>0</v>
      </c>
      <c r="B1" s="5"/>
      <c r="C1" s="5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</row>
    <row r="2" spans="1:56" ht="15.75" x14ac:dyDescent="0.25">
      <c r="A2" s="30" t="s">
        <v>99</v>
      </c>
      <c r="C2" s="32"/>
    </row>
    <row r="3" spans="1:56" ht="15.75" x14ac:dyDescent="0.25">
      <c r="A3" s="30"/>
      <c r="D3" s="33" t="s">
        <v>27</v>
      </c>
    </row>
    <row r="4" spans="1:56" ht="15.75" x14ac:dyDescent="0.25">
      <c r="A4" s="30" t="s">
        <v>7</v>
      </c>
      <c r="B4" s="31">
        <v>42734</v>
      </c>
      <c r="C4" s="31">
        <v>42369</v>
      </c>
      <c r="D4" s="31">
        <v>42004</v>
      </c>
    </row>
    <row r="5" spans="1:56" ht="15" x14ac:dyDescent="0.25">
      <c r="A5" s="42" t="s">
        <v>68</v>
      </c>
    </row>
    <row r="6" spans="1:56" ht="15" x14ac:dyDescent="0.25">
      <c r="A6" s="10" t="s">
        <v>69</v>
      </c>
      <c r="B6" s="22">
        <f>'Income Statement'!B16</f>
        <v>8945</v>
      </c>
      <c r="C6" s="22">
        <f>'Income Statement'!C16</f>
        <v>4042</v>
      </c>
      <c r="D6" s="22">
        <f>'Income Statement'!D16</f>
        <v>3200</v>
      </c>
    </row>
    <row r="7" spans="1:56" ht="30" x14ac:dyDescent="0.25">
      <c r="A7" s="48" t="s">
        <v>97</v>
      </c>
      <c r="B7" s="46"/>
      <c r="C7" s="46"/>
      <c r="D7" s="46"/>
    </row>
    <row r="8" spans="1:56" ht="15" x14ac:dyDescent="0.25">
      <c r="A8" s="19" t="s">
        <v>70</v>
      </c>
      <c r="B8" s="18">
        <v>3150</v>
      </c>
      <c r="C8" s="18">
        <v>2480</v>
      </c>
      <c r="D8" s="18">
        <v>1795</v>
      </c>
    </row>
    <row r="9" spans="1:56" ht="15" x14ac:dyDescent="0.25">
      <c r="A9" s="19" t="s">
        <v>59</v>
      </c>
      <c r="B9" s="18">
        <v>631</v>
      </c>
      <c r="C9" s="18">
        <v>1124</v>
      </c>
      <c r="D9" s="18">
        <v>752</v>
      </c>
    </row>
    <row r="10" spans="1:56" ht="15" x14ac:dyDescent="0.25">
      <c r="A10" s="19" t="s">
        <v>71</v>
      </c>
      <c r="B10" s="18">
        <v>-124</v>
      </c>
      <c r="C10" s="18"/>
      <c r="D10" s="18"/>
    </row>
    <row r="11" spans="1:56" ht="15" x14ac:dyDescent="0.25">
      <c r="A11" s="35" t="s">
        <v>98</v>
      </c>
      <c r="B11" s="47"/>
      <c r="C11" s="47"/>
      <c r="D11" s="47"/>
    </row>
    <row r="12" spans="1:56" ht="15" x14ac:dyDescent="0.25">
      <c r="A12" s="19" t="s">
        <v>31</v>
      </c>
      <c r="B12" s="18">
        <v>-778</v>
      </c>
      <c r="C12" s="18">
        <v>-279</v>
      </c>
      <c r="D12" s="18">
        <v>1268</v>
      </c>
    </row>
    <row r="13" spans="1:56" ht="15" x14ac:dyDescent="0.25">
      <c r="A13" s="19" t="s">
        <v>72</v>
      </c>
      <c r="B13" s="18">
        <v>-12</v>
      </c>
      <c r="C13" s="18">
        <v>27</v>
      </c>
      <c r="D13" s="18">
        <v>117</v>
      </c>
      <c r="F13" s="23"/>
      <c r="G13" s="23"/>
      <c r="H13" s="23"/>
      <c r="I13" s="23"/>
      <c r="J13" s="23"/>
    </row>
    <row r="14" spans="1:56" ht="15" x14ac:dyDescent="0.25">
      <c r="A14" s="19" t="s">
        <v>73</v>
      </c>
      <c r="B14" s="18">
        <v>472</v>
      </c>
      <c r="C14" s="18">
        <v>-547</v>
      </c>
      <c r="D14" s="18">
        <v>-39</v>
      </c>
      <c r="F14" s="23"/>
      <c r="G14" s="23"/>
      <c r="H14" s="23"/>
      <c r="I14" s="23"/>
      <c r="J14" s="23"/>
    </row>
    <row r="15" spans="1:56" ht="15" x14ac:dyDescent="0.25">
      <c r="A15" s="19" t="s">
        <v>74</v>
      </c>
      <c r="B15" s="18">
        <v>-181</v>
      </c>
      <c r="C15" s="18">
        <v>75</v>
      </c>
      <c r="D15" s="18">
        <v>45</v>
      </c>
      <c r="F15" s="23"/>
      <c r="G15" s="23"/>
      <c r="H15" s="23"/>
      <c r="I15" s="23"/>
      <c r="J15" s="23"/>
    </row>
    <row r="16" spans="1:56" ht="15" x14ac:dyDescent="0.25">
      <c r="A16" s="19" t="s">
        <v>45</v>
      </c>
      <c r="B16" s="18">
        <v>220</v>
      </c>
      <c r="C16" s="18">
        <v>2006</v>
      </c>
      <c r="D16" s="18">
        <v>-216</v>
      </c>
      <c r="F16" s="23"/>
      <c r="G16" s="23"/>
      <c r="H16" s="23"/>
      <c r="I16" s="23"/>
      <c r="J16" s="23"/>
    </row>
    <row r="17" spans="1:4" ht="15" x14ac:dyDescent="0.25">
      <c r="A17" s="20" t="s">
        <v>75</v>
      </c>
      <c r="B17" s="24">
        <v>711</v>
      </c>
      <c r="C17" s="24">
        <v>63</v>
      </c>
      <c r="D17" s="24">
        <v>477</v>
      </c>
    </row>
    <row r="18" spans="1:4" ht="15.75" customHeight="1" thickBot="1" x14ac:dyDescent="0.3">
      <c r="A18" s="37" t="s">
        <v>76</v>
      </c>
      <c r="B18" s="60">
        <f>SUM(B6:B17)</f>
        <v>13034</v>
      </c>
      <c r="C18" s="60">
        <f t="shared" ref="C18:D18" si="0">SUM(C6:C17)</f>
        <v>8991</v>
      </c>
      <c r="D18" s="60">
        <f t="shared" si="0"/>
        <v>7399</v>
      </c>
    </row>
    <row r="19" spans="1:4" ht="15.75" thickTop="1" x14ac:dyDescent="0.25">
      <c r="A19" s="8"/>
    </row>
    <row r="20" spans="1:4" ht="15" x14ac:dyDescent="0.25">
      <c r="A20" s="42" t="s">
        <v>77</v>
      </c>
      <c r="B20" s="18"/>
      <c r="C20" s="18"/>
      <c r="D20" s="18"/>
    </row>
    <row r="21" spans="1:4" ht="15" x14ac:dyDescent="0.25">
      <c r="A21" s="10" t="s">
        <v>78</v>
      </c>
      <c r="B21" s="18">
        <v>-41930</v>
      </c>
      <c r="C21" s="18">
        <v>-55101</v>
      </c>
      <c r="D21" s="18">
        <v>-34178</v>
      </c>
    </row>
    <row r="22" spans="1:4" ht="15" x14ac:dyDescent="0.25">
      <c r="A22" s="10" t="s">
        <v>79</v>
      </c>
      <c r="B22" s="18">
        <v>33632</v>
      </c>
      <c r="C22" s="18">
        <v>46047</v>
      </c>
      <c r="D22" s="18">
        <v>25203</v>
      </c>
    </row>
    <row r="23" spans="1:4" ht="15" x14ac:dyDescent="0.25">
      <c r="A23" s="10" t="s">
        <v>80</v>
      </c>
      <c r="B23" s="18">
        <v>-1520</v>
      </c>
      <c r="C23" s="18">
        <v>-750</v>
      </c>
      <c r="D23" s="18">
        <v>-870</v>
      </c>
    </row>
    <row r="24" spans="1:4" ht="15" x14ac:dyDescent="0.25">
      <c r="A24" s="10" t="s">
        <v>81</v>
      </c>
      <c r="B24" s="18">
        <v>-3464</v>
      </c>
      <c r="C24" s="18">
        <v>-288</v>
      </c>
      <c r="D24" s="18">
        <v>-495</v>
      </c>
    </row>
    <row r="25" spans="1:4" ht="15" x14ac:dyDescent="0.25">
      <c r="A25" s="10" t="s">
        <v>82</v>
      </c>
      <c r="B25" s="18">
        <v>136</v>
      </c>
      <c r="C25" s="18">
        <v>0</v>
      </c>
      <c r="D25" s="18">
        <v>0</v>
      </c>
    </row>
    <row r="26" spans="1:4" ht="15" x14ac:dyDescent="0.25">
      <c r="A26" s="10" t="s">
        <v>83</v>
      </c>
      <c r="B26" s="18">
        <v>-299</v>
      </c>
      <c r="C26" s="18">
        <v>-992</v>
      </c>
      <c r="D26" s="18">
        <v>-50</v>
      </c>
    </row>
    <row r="27" spans="1:4" ht="13.5" customHeight="1" x14ac:dyDescent="0.25">
      <c r="A27" s="10" t="s">
        <v>84</v>
      </c>
      <c r="B27" s="18">
        <v>-310</v>
      </c>
      <c r="C27" s="18">
        <v>0</v>
      </c>
      <c r="D27" s="18">
        <v>0</v>
      </c>
    </row>
    <row r="28" spans="1:4" ht="12.75" customHeight="1" x14ac:dyDescent="0.25">
      <c r="A28" s="49" t="s">
        <v>85</v>
      </c>
      <c r="B28" s="24">
        <v>-239</v>
      </c>
      <c r="C28" s="24">
        <v>-2</v>
      </c>
      <c r="D28" s="24">
        <v>-170</v>
      </c>
    </row>
    <row r="29" spans="1:4" ht="15.75" thickBot="1" x14ac:dyDescent="0.3">
      <c r="A29" s="37" t="s">
        <v>86</v>
      </c>
      <c r="B29" s="38">
        <f>SUM(B21:B28)</f>
        <v>-13994</v>
      </c>
      <c r="C29" s="38">
        <f>SUM(C21:C28)</f>
        <v>-11086</v>
      </c>
      <c r="D29" s="38">
        <f>SUM(D21:D28)</f>
        <v>-10560</v>
      </c>
    </row>
    <row r="30" spans="1:4" ht="15.75" thickTop="1" x14ac:dyDescent="0.25">
      <c r="A30" s="8"/>
    </row>
    <row r="31" spans="1:4" ht="16.5" customHeight="1" x14ac:dyDescent="0.25">
      <c r="A31" s="42" t="s">
        <v>87</v>
      </c>
      <c r="B31" s="18"/>
      <c r="C31" s="18"/>
      <c r="D31" s="18"/>
    </row>
    <row r="32" spans="1:4" ht="15" x14ac:dyDescent="0.25">
      <c r="A32" s="10" t="s">
        <v>88</v>
      </c>
      <c r="B32" s="18">
        <v>4528</v>
      </c>
      <c r="C32" s="18">
        <v>4003</v>
      </c>
      <c r="D32" s="18">
        <v>1165</v>
      </c>
    </row>
    <row r="33" spans="1:4" ht="15" x14ac:dyDescent="0.25">
      <c r="A33" s="49" t="s">
        <v>89</v>
      </c>
      <c r="B33" s="24">
        <v>-586</v>
      </c>
      <c r="C33" s="24">
        <v>-565</v>
      </c>
      <c r="D33" s="24">
        <v>-544</v>
      </c>
    </row>
    <row r="34" spans="1:4" ht="15.75" thickBot="1" x14ac:dyDescent="0.3">
      <c r="A34" s="37" t="s">
        <v>90</v>
      </c>
      <c r="B34" s="38">
        <f>SUM(B32:B33)</f>
        <v>3942</v>
      </c>
      <c r="C34" s="38">
        <f>SUM(C32:C33)</f>
        <v>3438</v>
      </c>
      <c r="D34" s="38">
        <f>SUM(D32:D33)</f>
        <v>621</v>
      </c>
    </row>
    <row r="35" spans="1:4" ht="15.75" thickTop="1" x14ac:dyDescent="0.25">
      <c r="A35" s="8"/>
    </row>
    <row r="36" spans="1:4" ht="15" x14ac:dyDescent="0.25">
      <c r="A36" s="42" t="s">
        <v>91</v>
      </c>
    </row>
    <row r="37" spans="1:4" ht="15" x14ac:dyDescent="0.25">
      <c r="A37" s="10" t="s">
        <v>92</v>
      </c>
      <c r="B37" s="24">
        <f>B18+B29+B34</f>
        <v>2982</v>
      </c>
      <c r="C37" s="24">
        <f>C18+C29+C34</f>
        <v>1343</v>
      </c>
      <c r="D37" s="24">
        <f>D18+D29+D34</f>
        <v>-2540</v>
      </c>
    </row>
    <row r="38" spans="1:4" ht="15" x14ac:dyDescent="0.25">
      <c r="A38" s="10" t="s">
        <v>93</v>
      </c>
      <c r="B38" s="25">
        <f>C39</f>
        <v>5268</v>
      </c>
      <c r="C38" s="25">
        <f>D39</f>
        <v>3925</v>
      </c>
      <c r="D38" s="25">
        <v>6465</v>
      </c>
    </row>
    <row r="39" spans="1:4" ht="15.75" thickBot="1" x14ac:dyDescent="0.3">
      <c r="A39" s="37" t="s">
        <v>94</v>
      </c>
      <c r="B39" s="59">
        <f>B37+B38</f>
        <v>8250</v>
      </c>
      <c r="C39" s="59">
        <f>C37+C38</f>
        <v>5268</v>
      </c>
      <c r="D39" s="59">
        <f>D37+D38</f>
        <v>3925</v>
      </c>
    </row>
    <row r="40" spans="1:4" ht="13.5" thickTop="1" x14ac:dyDescent="0.2"/>
    <row r="42" spans="1:4" x14ac:dyDescent="0.2">
      <c r="A42" s="26"/>
      <c r="B42" s="27"/>
      <c r="C42" s="27"/>
      <c r="D42" s="27"/>
    </row>
    <row r="43" spans="1:4" x14ac:dyDescent="0.2">
      <c r="A43" s="28"/>
      <c r="B43" s="29"/>
      <c r="C43" s="29"/>
      <c r="D43" s="29"/>
    </row>
  </sheetData>
  <pageMargins left="0.7" right="0.7" top="0.75" bottom="0.75" header="0.3" footer="0.3"/>
  <pageSetup scale="9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zoomScale="120" zoomScaleNormal="120" workbookViewId="0"/>
  </sheetViews>
  <sheetFormatPr defaultRowHeight="12.75" x14ac:dyDescent="0.2"/>
  <cols>
    <col min="1" max="1" width="44.85546875" style="7" customWidth="1"/>
    <col min="2" max="4" width="15.7109375" style="7" customWidth="1"/>
    <col min="5" max="16384" width="9.140625" style="7"/>
  </cols>
  <sheetData>
    <row r="1" spans="1:6" s="6" customFormat="1" ht="27" customHeight="1" x14ac:dyDescent="0.45">
      <c r="A1" s="4" t="s">
        <v>0</v>
      </c>
      <c r="B1" s="5"/>
      <c r="C1" s="5"/>
      <c r="D1" s="5"/>
    </row>
    <row r="2" spans="1:6" ht="15.75" x14ac:dyDescent="0.25">
      <c r="A2" s="30" t="s">
        <v>6</v>
      </c>
      <c r="B2" s="32"/>
      <c r="C2" s="32"/>
    </row>
    <row r="3" spans="1:6" ht="12" customHeight="1" x14ac:dyDescent="0.25">
      <c r="A3" s="30"/>
      <c r="D3" s="33" t="s">
        <v>27</v>
      </c>
    </row>
    <row r="4" spans="1:6" ht="15.75" x14ac:dyDescent="0.25">
      <c r="A4" s="30" t="s">
        <v>7</v>
      </c>
      <c r="B4" s="31">
        <v>42734</v>
      </c>
      <c r="C4" s="31">
        <v>42369</v>
      </c>
      <c r="D4" s="31">
        <v>42004</v>
      </c>
    </row>
    <row r="5" spans="1:6" ht="15" x14ac:dyDescent="0.25">
      <c r="A5" s="43" t="s">
        <v>28</v>
      </c>
      <c r="B5" s="44"/>
      <c r="C5" s="44"/>
      <c r="D5" s="44"/>
    </row>
    <row r="6" spans="1:6" ht="15" x14ac:dyDescent="0.25">
      <c r="A6" s="10" t="s">
        <v>29</v>
      </c>
      <c r="B6" s="8"/>
      <c r="C6" s="8"/>
      <c r="D6" s="8"/>
    </row>
    <row r="7" spans="1:6" ht="15" x14ac:dyDescent="0.25">
      <c r="A7" s="14" t="s">
        <v>30</v>
      </c>
      <c r="B7" s="56">
        <f>'Cash Flow'!B39</f>
        <v>8250</v>
      </c>
      <c r="C7" s="56">
        <f>'Cash Flow'!C39</f>
        <v>5268</v>
      </c>
      <c r="D7" s="56">
        <f>'Cash Flow'!D39</f>
        <v>3925</v>
      </c>
    </row>
    <row r="8" spans="1:6" ht="15" x14ac:dyDescent="0.25">
      <c r="A8" s="14" t="s">
        <v>15</v>
      </c>
      <c r="B8" s="11">
        <v>5078</v>
      </c>
      <c r="C8" s="11">
        <v>5020</v>
      </c>
      <c r="D8" s="11">
        <v>4294</v>
      </c>
    </row>
    <row r="9" spans="1:6" ht="15" x14ac:dyDescent="0.25">
      <c r="A9" s="14" t="s">
        <v>31</v>
      </c>
      <c r="B9" s="11">
        <v>4592</v>
      </c>
      <c r="C9" s="11">
        <v>3043</v>
      </c>
      <c r="D9" s="11">
        <v>2764</v>
      </c>
    </row>
    <row r="10" spans="1:6" ht="15" x14ac:dyDescent="0.25">
      <c r="A10" s="15" t="s">
        <v>32</v>
      </c>
      <c r="B10" s="16">
        <v>948</v>
      </c>
      <c r="C10" s="16">
        <v>772</v>
      </c>
      <c r="D10" s="16">
        <v>877</v>
      </c>
    </row>
    <row r="11" spans="1:6" ht="15" customHeight="1" thickBot="1" x14ac:dyDescent="0.3">
      <c r="A11" s="37" t="s">
        <v>33</v>
      </c>
      <c r="B11" s="38">
        <f>SUM(B7:B10)</f>
        <v>18868</v>
      </c>
      <c r="C11" s="38">
        <f>SUM(C7:C10)</f>
        <v>14103</v>
      </c>
      <c r="D11" s="38">
        <f>SUM(D7:D10)</f>
        <v>11860</v>
      </c>
    </row>
    <row r="12" spans="1:6" ht="12.75" customHeight="1" thickTop="1" x14ac:dyDescent="0.25">
      <c r="A12" s="41"/>
      <c r="B12" s="17"/>
      <c r="C12" s="17"/>
      <c r="D12" s="17"/>
      <c r="F12" s="18"/>
    </row>
    <row r="13" spans="1:6" ht="12.75" customHeight="1" x14ac:dyDescent="0.25">
      <c r="A13" s="10" t="s">
        <v>34</v>
      </c>
      <c r="B13" s="11"/>
      <c r="C13" s="11"/>
      <c r="D13" s="11"/>
    </row>
    <row r="14" spans="1:6" ht="15" x14ac:dyDescent="0.25">
      <c r="A14" s="19" t="s">
        <v>35</v>
      </c>
      <c r="B14" s="11">
        <v>6192</v>
      </c>
      <c r="C14" s="11">
        <v>6238</v>
      </c>
      <c r="D14" s="11">
        <v>6335</v>
      </c>
      <c r="F14" s="18"/>
    </row>
    <row r="15" spans="1:6" ht="15" x14ac:dyDescent="0.25">
      <c r="A15" s="66" t="s">
        <v>36</v>
      </c>
      <c r="B15" s="11">
        <v>5123</v>
      </c>
      <c r="C15" s="11">
        <v>5872</v>
      </c>
      <c r="D15" s="11">
        <v>5770</v>
      </c>
    </row>
    <row r="16" spans="1:6" ht="15" x14ac:dyDescent="0.25">
      <c r="A16" s="50" t="s">
        <v>37</v>
      </c>
      <c r="B16" s="51">
        <v>2147</v>
      </c>
      <c r="C16" s="51">
        <v>1024</v>
      </c>
      <c r="D16" s="51">
        <v>1072</v>
      </c>
    </row>
    <row r="17" spans="1:4" ht="15" x14ac:dyDescent="0.25">
      <c r="A17" s="67" t="s">
        <v>38</v>
      </c>
      <c r="B17" s="51">
        <v>-4987</v>
      </c>
      <c r="C17" s="51">
        <v>-4940</v>
      </c>
      <c r="D17" s="51">
        <v>-4810</v>
      </c>
    </row>
    <row r="18" spans="1:4" ht="15" x14ac:dyDescent="0.25">
      <c r="A18" s="20" t="s">
        <v>39</v>
      </c>
      <c r="B18" s="16">
        <f>SUM(B15:B17)</f>
        <v>2283</v>
      </c>
      <c r="C18" s="16">
        <f t="shared" ref="C18:D18" si="0">SUM(C15:C17)</f>
        <v>1956</v>
      </c>
      <c r="D18" s="16">
        <f t="shared" si="0"/>
        <v>2032</v>
      </c>
    </row>
    <row r="19" spans="1:4" ht="15" x14ac:dyDescent="0.25">
      <c r="A19" s="20" t="s">
        <v>40</v>
      </c>
      <c r="B19" s="16">
        <v>1257</v>
      </c>
      <c r="C19" s="16">
        <v>984</v>
      </c>
      <c r="D19" s="16">
        <v>805</v>
      </c>
    </row>
    <row r="20" spans="1:4" ht="15.75" thickBot="1" x14ac:dyDescent="0.3">
      <c r="A20" s="37" t="s">
        <v>41</v>
      </c>
      <c r="B20" s="38">
        <f>B14+B18+B19</f>
        <v>9732</v>
      </c>
      <c r="C20" s="38">
        <f>C14+C18+C19</f>
        <v>9178</v>
      </c>
      <c r="D20" s="38">
        <f>D14+D18+D19</f>
        <v>9172</v>
      </c>
    </row>
    <row r="21" spans="1:4" ht="15.75" thickTop="1" x14ac:dyDescent="0.25">
      <c r="A21" s="8"/>
    </row>
    <row r="22" spans="1:4" ht="16.5" thickTop="1" thickBot="1" x14ac:dyDescent="0.3">
      <c r="A22" s="55" t="s">
        <v>42</v>
      </c>
      <c r="B22" s="57">
        <f>B11+B20</f>
        <v>28600</v>
      </c>
      <c r="C22" s="57">
        <f>C11+C20</f>
        <v>23281</v>
      </c>
      <c r="D22" s="57">
        <f>D11+D20</f>
        <v>21032</v>
      </c>
    </row>
    <row r="23" spans="1:4" ht="24" customHeight="1" thickTop="1" x14ac:dyDescent="0.25">
      <c r="A23" s="8"/>
    </row>
    <row r="24" spans="1:4" ht="15" x14ac:dyDescent="0.25">
      <c r="A24" s="43" t="s">
        <v>43</v>
      </c>
      <c r="B24" s="44"/>
      <c r="C24" s="44"/>
      <c r="D24" s="44"/>
    </row>
    <row r="25" spans="1:4" ht="15" x14ac:dyDescent="0.25">
      <c r="A25" s="8" t="s">
        <v>44</v>
      </c>
      <c r="B25" s="11"/>
      <c r="C25" s="11"/>
      <c r="D25" s="11"/>
    </row>
    <row r="26" spans="1:4" ht="13.5" customHeight="1" x14ac:dyDescent="0.25">
      <c r="A26" s="8" t="s">
        <v>18</v>
      </c>
    </row>
    <row r="27" spans="1:4" ht="15" customHeight="1" x14ac:dyDescent="0.25">
      <c r="A27" s="19" t="s">
        <v>45</v>
      </c>
      <c r="B27" s="56">
        <v>1372</v>
      </c>
      <c r="C27" s="56">
        <v>1271</v>
      </c>
      <c r="D27" s="56">
        <v>1160</v>
      </c>
    </row>
    <row r="28" spans="1:4" ht="15" x14ac:dyDescent="0.25">
      <c r="A28" s="19" t="s">
        <v>46</v>
      </c>
      <c r="B28" s="11">
        <v>867</v>
      </c>
      <c r="C28" s="11">
        <v>934</v>
      </c>
      <c r="D28" s="11">
        <v>668</v>
      </c>
    </row>
    <row r="29" spans="1:4" ht="15" x14ac:dyDescent="0.25">
      <c r="A29" s="52" t="s">
        <v>47</v>
      </c>
      <c r="B29" s="51">
        <v>924</v>
      </c>
      <c r="C29" s="51">
        <v>1135</v>
      </c>
      <c r="D29" s="51">
        <v>573</v>
      </c>
    </row>
    <row r="30" spans="1:4" ht="15" x14ac:dyDescent="0.25">
      <c r="A30" s="54" t="s">
        <v>48</v>
      </c>
      <c r="B30" s="51">
        <f>SUM(B27:B29)</f>
        <v>3163</v>
      </c>
      <c r="C30" s="51">
        <f>SUM(C27:C29)</f>
        <v>3340</v>
      </c>
      <c r="D30" s="51">
        <f>SUM(D27:D29)</f>
        <v>2401</v>
      </c>
    </row>
    <row r="31" spans="1:4" ht="15" x14ac:dyDescent="0.25">
      <c r="A31" s="53" t="s">
        <v>49</v>
      </c>
      <c r="B31" s="16">
        <v>3555</v>
      </c>
      <c r="C31" s="16">
        <v>2217</v>
      </c>
      <c r="D31" s="16">
        <v>1635</v>
      </c>
    </row>
    <row r="32" spans="1:4" ht="15.75" thickBot="1" x14ac:dyDescent="0.3">
      <c r="A32" s="37" t="s">
        <v>50</v>
      </c>
      <c r="B32" s="38">
        <f>B30+B31</f>
        <v>6718</v>
      </c>
      <c r="C32" s="38">
        <f>C30+C31</f>
        <v>5557</v>
      </c>
      <c r="D32" s="38">
        <f>D30+D31</f>
        <v>4036</v>
      </c>
    </row>
    <row r="33" spans="1:4" ht="15.75" thickTop="1" x14ac:dyDescent="0.25">
      <c r="A33" s="8"/>
    </row>
    <row r="34" spans="1:4" ht="15" x14ac:dyDescent="0.25">
      <c r="A34" s="8" t="s">
        <v>51</v>
      </c>
      <c r="B34" s="11"/>
      <c r="C34" s="11"/>
      <c r="D34" s="11"/>
    </row>
    <row r="35" spans="1:4" ht="15" x14ac:dyDescent="0.25">
      <c r="A35" s="53" t="s">
        <v>52</v>
      </c>
      <c r="B35" s="11">
        <v>17081</v>
      </c>
      <c r="C35" s="11">
        <v>15239</v>
      </c>
      <c r="D35" s="11">
        <v>14941</v>
      </c>
    </row>
    <row r="36" spans="1:4" ht="15" x14ac:dyDescent="0.25">
      <c r="A36" s="53" t="s">
        <v>53</v>
      </c>
      <c r="B36" s="16">
        <v>4401</v>
      </c>
      <c r="C36" s="16">
        <v>2485.1000000000004</v>
      </c>
      <c r="D36" s="16">
        <v>2055.25</v>
      </c>
    </row>
    <row r="37" spans="1:4" ht="15.75" thickBot="1" x14ac:dyDescent="0.3">
      <c r="A37" s="37" t="s">
        <v>54</v>
      </c>
      <c r="B37" s="38">
        <f>SUM(B35:B36)</f>
        <v>21482</v>
      </c>
      <c r="C37" s="38">
        <f>SUM(C35:C36)</f>
        <v>17724.099999999999</v>
      </c>
      <c r="D37" s="38">
        <f>SUM(D35:D36)</f>
        <v>16996.25</v>
      </c>
    </row>
    <row r="38" spans="1:4" ht="15.75" thickTop="1" x14ac:dyDescent="0.25">
      <c r="A38" s="8"/>
      <c r="B38" s="8"/>
      <c r="C38" s="8"/>
      <c r="D38" s="8"/>
    </row>
    <row r="39" spans="1:4" ht="15.75" thickBot="1" x14ac:dyDescent="0.3">
      <c r="A39" s="45" t="s">
        <v>55</v>
      </c>
      <c r="B39" s="58">
        <f>B32+B37</f>
        <v>28200</v>
      </c>
      <c r="C39" s="58">
        <f>C30+C31+C37</f>
        <v>23281.1</v>
      </c>
      <c r="D39" s="58">
        <f>D30+D31+D37</f>
        <v>21032.25</v>
      </c>
    </row>
    <row r="40" spans="1:4" ht="13.5" thickTop="1" x14ac:dyDescent="0.2"/>
  </sheetData>
  <pageMargins left="0.7" right="0.7" top="0.75" bottom="0.75" header="0.3" footer="0.3"/>
  <pageSetup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Documentation</vt:lpstr>
      <vt:lpstr>Financial Data</vt:lpstr>
      <vt:lpstr>Income Statement</vt:lpstr>
      <vt:lpstr>Cash Flow</vt:lpstr>
      <vt:lpstr>Balance Sheet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2017-02-17T19:28:07Z</dcterms:created>
  <dcterms:modified xsi:type="dcterms:W3CDTF">2017-02-13T14:23:58Z</dcterms:modified>
</cp:coreProperties>
</file>