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15576" windowHeight="7752"/>
  </bookViews>
  <sheets>
    <sheet name="Documentation" sheetId="1" r:id="rId1"/>
    <sheet name="Income Statement" sheetId="2" r:id="rId2"/>
    <sheet name="Product Mix" sheetId="3" r:id="rId3"/>
  </sheets>
  <definedNames>
    <definedName name="Administrative">'Income Statement'!$B$19</definedName>
    <definedName name="Advertising">'Income Statement'!$B$18</definedName>
    <definedName name="Average_Price_per_Bike">'Income Statement'!$B$5</definedName>
    <definedName name="Bikes_Sold">'Income Statement'!$B$4</definedName>
    <definedName name="Miscellaneous">'Income Statement'!$B$20</definedName>
    <definedName name="Net_Income">'Income Statement'!$B$26</definedName>
    <definedName name="Salaries_and_Benefits">'Income Statement'!$B$17</definedName>
    <definedName name="solver_cvg" localSheetId="2" hidden="1">0.0001</definedName>
    <definedName name="solver_drv" localSheetId="2" hidden="1">1</definedName>
    <definedName name="solver_eng" localSheetId="1" hidden="1">1</definedName>
    <definedName name="solver_eng" localSheetId="2" hidden="1">1</definedName>
    <definedName name="solver_est" localSheetId="2" hidden="1">1</definedName>
    <definedName name="solver_itr" localSheetId="2" hidden="1">2147483647</definedName>
    <definedName name="solver_lhs1" localSheetId="2" hidden="1">'Product Mix'!$B$13</definedName>
    <definedName name="solver_lhs2" localSheetId="2" hidden="1">'Product Mix'!$B$4:$E$4</definedName>
    <definedName name="solver_lhs3" localSheetId="2" hidden="1">'Product Mix'!$J$21:$J$34</definedName>
    <definedName name="solver_lhs4" localSheetId="2" hidden="1">'Product Mix'!$B$4:$E$4</definedName>
    <definedName name="solver_lhs5" localSheetId="2" hidden="1">'Product Mix'!$E$10</definedName>
    <definedName name="solver_lhs6" localSheetId="2" hidden="1">'Product Mix'!$E$9</definedName>
    <definedName name="solver_lhs7" localSheetId="2" hidden="1">'Product Mix'!$E$9</definedName>
    <definedName name="solver_lhs8" localSheetId="2" hidden="1">'Product Mix'!$E$9</definedName>
    <definedName name="solver_lhs9" localSheetId="2" hidden="1">'Product Mix'!$E$9</definedName>
    <definedName name="solver_lin" localSheetId="2" hidden="1">2</definedName>
    <definedName name="solver_mip" localSheetId="2" hidden="1">2147483647</definedName>
    <definedName name="solver_mni" localSheetId="2" hidden="1">30</definedName>
    <definedName name="solver_mrt" localSheetId="2" hidden="1">0.075</definedName>
    <definedName name="solver_msl" localSheetId="2" hidden="1">2</definedName>
    <definedName name="solver_neg" localSheetId="1" hidden="1">1</definedName>
    <definedName name="solver_neg" localSheetId="2" hidden="1">1</definedName>
    <definedName name="solver_nod" localSheetId="2" hidden="1">2147483647</definedName>
    <definedName name="solver_num" localSheetId="1" hidden="1">0</definedName>
    <definedName name="solver_num" localSheetId="2" hidden="1">0</definedName>
    <definedName name="solver_nwt" localSheetId="2" hidden="1">1</definedName>
    <definedName name="solver_opt" localSheetId="1" hidden="1">'Income Statement'!$D$4</definedName>
    <definedName name="solver_pre" localSheetId="2" hidden="1">0.000001</definedName>
    <definedName name="solver_rbv" localSheetId="2" hidden="1">1</definedName>
    <definedName name="solver_rel1" localSheetId="2" hidden="1">2</definedName>
    <definedName name="solver_rel2" localSheetId="2" hidden="1">3</definedName>
    <definedName name="solver_rel3" localSheetId="2" hidden="1">3</definedName>
    <definedName name="solver_rel4" localSheetId="2" hidden="1">4</definedName>
    <definedName name="solver_rel5" localSheetId="2" hidden="1">3</definedName>
    <definedName name="solver_rel6" localSheetId="2" hidden="1">3</definedName>
    <definedName name="solver_rel7" localSheetId="2" hidden="1">3</definedName>
    <definedName name="solver_rel8" localSheetId="2" hidden="1">3</definedName>
    <definedName name="solver_rel9" localSheetId="2" hidden="1">3</definedName>
    <definedName name="solver_rhs1" localSheetId="2" hidden="1">330</definedName>
    <definedName name="solver_rhs2" localSheetId="2" hidden="1">50</definedName>
    <definedName name="solver_rhs3" localSheetId="2" hidden="1">0</definedName>
    <definedName name="solver_rhs4" localSheetId="2" hidden="1">integer</definedName>
    <definedName name="solver_rhs5" localSheetId="2" hidden="1">100</definedName>
    <definedName name="solver_rhs6" localSheetId="2" hidden="1">600</definedName>
    <definedName name="solver_rhs7" localSheetId="2" hidden="1">600</definedName>
    <definedName name="solver_rhs8" localSheetId="2" hidden="1">600</definedName>
    <definedName name="solver_rhs9" localSheetId="2" hidden="1">600</definedName>
    <definedName name="solver_rlx" localSheetId="2" hidden="1">2</definedName>
    <definedName name="solver_rsd" localSheetId="2" hidden="1">0</definedName>
    <definedName name="solver_scl" localSheetId="2" hidden="1">1</definedName>
    <definedName name="solver_sho" localSheetId="2" hidden="1">2</definedName>
    <definedName name="solver_ssz" localSheetId="2" hidden="1">100</definedName>
    <definedName name="solver_tim" localSheetId="2" hidden="1">2147483647</definedName>
    <definedName name="solver_tol" localSheetId="2" hidden="1">0.01</definedName>
    <definedName name="solver_typ" localSheetId="1" hidden="1">1</definedName>
    <definedName name="solver_typ" localSheetId="2" hidden="1">1</definedName>
    <definedName name="solver_val" localSheetId="1" hidden="1">0</definedName>
    <definedName name="solver_val" localSheetId="2" hidden="1">0</definedName>
    <definedName name="solver_ver" localSheetId="1" hidden="1">3</definedName>
    <definedName name="solver_ver" localSheetId="2" hidden="1">3</definedName>
    <definedName name="Total_Expenses">'Income Statement'!$B$25</definedName>
    <definedName name="Total_Revenue">'Income Statement'!$B$24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6" i="3" l="1"/>
  <c r="D6" i="3"/>
  <c r="E6" i="3"/>
  <c r="B6" i="3"/>
  <c r="B14" i="3"/>
  <c r="C16" i="3"/>
  <c r="C15" i="3"/>
  <c r="C13" i="3"/>
  <c r="I22" i="3"/>
  <c r="J22" i="3" s="1"/>
  <c r="I23" i="3"/>
  <c r="J23" i="3" s="1"/>
  <c r="I24" i="3"/>
  <c r="J24" i="3" s="1"/>
  <c r="I25" i="3"/>
  <c r="J25" i="3" s="1"/>
  <c r="I26" i="3"/>
  <c r="J26" i="3" s="1"/>
  <c r="I27" i="3"/>
  <c r="J27" i="3" s="1"/>
  <c r="I28" i="3"/>
  <c r="J28" i="3" s="1"/>
  <c r="I29" i="3"/>
  <c r="J29" i="3" s="1"/>
  <c r="I30" i="3"/>
  <c r="J30" i="3" s="1"/>
  <c r="I31" i="3"/>
  <c r="J31" i="3" s="1"/>
  <c r="I32" i="3"/>
  <c r="J32" i="3" s="1"/>
  <c r="I33" i="3"/>
  <c r="J33" i="3" s="1"/>
  <c r="I34" i="3"/>
  <c r="J34" i="3" s="1"/>
  <c r="I21" i="3"/>
  <c r="J21" i="3" s="1"/>
  <c r="B13" i="3" l="1"/>
  <c r="B16" i="3"/>
  <c r="D16" i="3" s="1"/>
  <c r="B15" i="3"/>
  <c r="D15" i="3" l="1"/>
  <c r="D13" i="3"/>
  <c r="B9" i="2"/>
  <c r="B11" i="2" s="1"/>
  <c r="C8" i="3"/>
  <c r="D8" i="3"/>
  <c r="E8" i="3"/>
  <c r="B8" i="3"/>
  <c r="B21" i="2"/>
  <c r="C17" i="3" s="1"/>
  <c r="B6" i="2"/>
  <c r="C14" i="3" l="1"/>
  <c r="C18" i="3" s="1"/>
  <c r="B17" i="3"/>
  <c r="D17" i="3" s="1"/>
  <c r="B24" i="2"/>
  <c r="B13" i="2"/>
  <c r="D14" i="3" l="1"/>
  <c r="B18" i="3"/>
  <c r="B14" i="2"/>
  <c r="B25" i="2" s="1"/>
  <c r="D18" i="3" l="1"/>
  <c r="B26" i="2"/>
</calcChain>
</file>

<file path=xl/sharedStrings.xml><?xml version="1.0" encoding="utf-8"?>
<sst xmlns="http://schemas.openxmlformats.org/spreadsheetml/2006/main" count="97" uniqueCount="64">
  <si>
    <t>Author</t>
  </si>
  <si>
    <t>Date</t>
  </si>
  <si>
    <t>Purpose</t>
  </si>
  <si>
    <t>Revenue</t>
  </si>
  <si>
    <t>Units Sold</t>
  </si>
  <si>
    <t>Total Revenue</t>
  </si>
  <si>
    <t>Variable Expenses</t>
  </si>
  <si>
    <t>Total Material Cost</t>
  </si>
  <si>
    <t>Total Manufacturing Cost</t>
  </si>
  <si>
    <t>Fixed Expenses</t>
  </si>
  <si>
    <t>Salaries and Benefits</t>
  </si>
  <si>
    <t>Advertising</t>
  </si>
  <si>
    <t>Administrative</t>
  </si>
  <si>
    <t>Miscellaneous</t>
  </si>
  <si>
    <t>Total Fixed Expenses</t>
  </si>
  <si>
    <t>Summary</t>
  </si>
  <si>
    <t>Total Expenses</t>
  </si>
  <si>
    <t>Net Income</t>
  </si>
  <si>
    <t>Parts Available</t>
  </si>
  <si>
    <t>Available</t>
  </si>
  <si>
    <t>Remaining</t>
  </si>
  <si>
    <t>Income Statement</t>
  </si>
  <si>
    <t>Total Variables Expenses</t>
  </si>
  <si>
    <t>Part</t>
  </si>
  <si>
    <t>Used</t>
  </si>
  <si>
    <t>Current</t>
  </si>
  <si>
    <t>Change</t>
  </si>
  <si>
    <t>Optimal Product Mix</t>
  </si>
  <si>
    <t>Optimal</t>
  </si>
  <si>
    <t>Product Mix Analysis</t>
  </si>
  <si>
    <t>Current Product Mix</t>
  </si>
  <si>
    <t>Bikes Sold</t>
  </si>
  <si>
    <t>MB50</t>
  </si>
  <si>
    <t>Hybrid</t>
  </si>
  <si>
    <t>MB75</t>
  </si>
  <si>
    <t>MB2000</t>
  </si>
  <si>
    <t>Average Price per Bike</t>
  </si>
  <si>
    <t>Bikes Produced</t>
  </si>
  <si>
    <t>Average Material Cost per Bike</t>
  </si>
  <si>
    <t>Average Manufacturing Cost per Bike</t>
  </si>
  <si>
    <t>Parts Required for Each Bike</t>
  </si>
  <si>
    <t>Sales Price per Bike</t>
  </si>
  <si>
    <t>Revenue per Bike (Optimal)</t>
  </si>
  <si>
    <t>Material Cost per Bike</t>
  </si>
  <si>
    <t>Manufacturing Cost per Bike</t>
  </si>
  <si>
    <t>Standard drive train</t>
  </si>
  <si>
    <t>Mountain drive train</t>
  </si>
  <si>
    <t>Heavy-duty drive train</t>
  </si>
  <si>
    <t>Shock absorber forks</t>
  </si>
  <si>
    <t>Mountain forks</t>
  </si>
  <si>
    <t>Reinforced high-flex forks</t>
  </si>
  <si>
    <t>Standard mountain frame</t>
  </si>
  <si>
    <t>Mountain carbon frame</t>
  </si>
  <si>
    <t>Cycle Green Mountain Bikes</t>
  </si>
  <si>
    <t>Disc brakes</t>
  </si>
  <si>
    <t>Carbon disc brakes</t>
  </si>
  <si>
    <t>Standard bars</t>
  </si>
  <si>
    <t>Mountain bars</t>
  </si>
  <si>
    <t>Reinforced carbon bars</t>
  </si>
  <si>
    <t>Installation kit</t>
  </si>
  <si>
    <t>Break-Even Analysis</t>
  </si>
  <si>
    <t>Expenses</t>
  </si>
  <si>
    <t>Net Income Analysis</t>
  </si>
  <si>
    <t>To perform a break-even and product mix analysis of a new line of mountain bikes offered by Cycle Green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</si>
</sst>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6" formatCode="&quot;$&quot;#,##0_);[Red]\(&quot;$&quot;#,##0\)"/>
    <numFmt numFmtId="8" formatCode="&quot;$&quot;#,##0.00_);[Red]\(&quot;$&quot;#,##0.0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&quot;$&quot;* #,##0_);_(&quot;$&quot;* \(#,##0\);_(&quot;$&quot;* &quot;-&quot;??_);_(@_)"/>
    <numFmt numFmtId="165" formatCode="_(* #,##0_);_(* \(#,##0\);_(* &quot;-&quot;??_);_(@_)"/>
    <numFmt numFmtId="166" formatCode="0_);[Red]\(0\)"/>
  </numFmts>
  <fonts count="1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2"/>
      <color theme="2"/>
      <name val="Calibri"/>
      <family val="2"/>
      <scheme val="minor"/>
    </font>
    <font>
      <b/>
      <sz val="13"/>
      <color theme="3"/>
      <name val="Calibri"/>
      <family val="2"/>
      <scheme val="minor"/>
    </font>
    <font>
      <sz val="26"/>
      <color theme="5" tint="-0.249977111117893"/>
      <name val="Copperplate Gothic Light"/>
      <family val="2"/>
    </font>
    <font>
      <sz val="11"/>
      <color theme="5" tint="-0.249977111117893"/>
      <name val="Calibri"/>
      <family val="2"/>
      <scheme val="minor"/>
    </font>
    <font>
      <b/>
      <sz val="15"/>
      <color theme="5" tint="-0.249977111117893"/>
      <name val="Calibri"/>
      <family val="2"/>
      <scheme val="minor"/>
    </font>
    <font>
      <b/>
      <sz val="13"/>
      <color theme="5" tint="-0.249977111117893"/>
      <name val="Calibri"/>
      <family val="2"/>
      <scheme val="minor"/>
    </font>
    <font>
      <sz val="12"/>
      <color theme="5" tint="-0.249977111117893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-0.249977111117893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thick">
        <color theme="4" tint="0.499984740745262"/>
      </bottom>
      <diagonal/>
    </border>
    <border>
      <left/>
      <right style="thin">
        <color theme="4"/>
      </right>
      <top/>
      <bottom/>
      <diagonal/>
    </border>
    <border>
      <left/>
      <right/>
      <top/>
      <bottom style="thin">
        <color theme="4"/>
      </bottom>
      <diagonal/>
    </border>
    <border>
      <left style="medium">
        <color theme="4"/>
      </left>
      <right/>
      <top style="medium">
        <color theme="4"/>
      </top>
      <bottom/>
      <diagonal/>
    </border>
    <border>
      <left/>
      <right/>
      <top style="medium">
        <color theme="4"/>
      </top>
      <bottom/>
      <diagonal/>
    </border>
    <border>
      <left/>
      <right style="medium">
        <color theme="4"/>
      </right>
      <top style="medium">
        <color theme="4"/>
      </top>
      <bottom/>
      <diagonal/>
    </border>
    <border>
      <left style="medium">
        <color theme="4"/>
      </left>
      <right/>
      <top/>
      <bottom style="medium">
        <color theme="4"/>
      </bottom>
      <diagonal/>
    </border>
    <border>
      <left/>
      <right/>
      <top/>
      <bottom style="medium">
        <color theme="4"/>
      </bottom>
      <diagonal/>
    </border>
    <border>
      <left/>
      <right style="medium">
        <color theme="4"/>
      </right>
      <top/>
      <bottom style="medium">
        <color theme="4"/>
      </bottom>
      <diagonal/>
    </border>
    <border>
      <left style="medium">
        <color theme="4"/>
      </left>
      <right/>
      <top/>
      <bottom style="thin">
        <color theme="4"/>
      </bottom>
      <diagonal/>
    </border>
    <border>
      <left/>
      <right style="medium">
        <color theme="4"/>
      </right>
      <top/>
      <bottom style="thin">
        <color theme="4"/>
      </bottom>
      <diagonal/>
    </border>
    <border>
      <left/>
      <right style="thin">
        <color indexed="64"/>
      </right>
      <top/>
      <bottom/>
      <diagonal/>
    </border>
    <border>
      <left style="thin">
        <color theme="5" tint="-0.24994659260841701"/>
      </left>
      <right style="thin">
        <color theme="5" tint="-0.24994659260841701"/>
      </right>
      <top style="thin">
        <color theme="5" tint="-0.24994659260841701"/>
      </top>
      <bottom style="thin">
        <color theme="5" tint="-0.24994659260841701"/>
      </bottom>
      <diagonal/>
    </border>
    <border>
      <left style="thin">
        <color theme="4"/>
      </left>
      <right/>
      <top style="thin">
        <color theme="4"/>
      </top>
      <bottom style="thin">
        <color theme="0"/>
      </bottom>
      <diagonal/>
    </border>
    <border>
      <left style="thin">
        <color theme="4"/>
      </left>
      <right/>
      <top style="thin">
        <color theme="0"/>
      </top>
      <bottom style="thin">
        <color theme="0"/>
      </bottom>
      <diagonal/>
    </border>
    <border>
      <left style="thin">
        <color theme="4"/>
      </left>
      <right/>
      <top style="thin">
        <color theme="0"/>
      </top>
      <bottom style="thin">
        <color theme="4"/>
      </bottom>
      <diagonal/>
    </border>
    <border>
      <left/>
      <right style="thin">
        <color theme="5" tint="-0.24994659260841701"/>
      </right>
      <top/>
      <bottom/>
      <diagonal/>
    </border>
    <border>
      <left/>
      <right/>
      <top/>
      <bottom style="thin">
        <color theme="5" tint="-0.24994659260841701"/>
      </bottom>
      <diagonal/>
    </border>
    <border>
      <left/>
      <right style="thin">
        <color theme="5" tint="-0.24994659260841701"/>
      </right>
      <top/>
      <bottom style="thin">
        <color theme="5" tint="-0.24994659260841701"/>
      </bottom>
      <diagonal/>
    </border>
    <border>
      <left/>
      <right/>
      <top/>
      <bottom style="thick">
        <color theme="5" tint="-0.24994659260841701"/>
      </bottom>
      <diagonal/>
    </border>
  </borders>
  <cellStyleXfs count="9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2" borderId="0" applyNumberFormat="0" applyBorder="0" applyAlignment="0" applyProtection="0"/>
    <xf numFmtId="0" fontId="7" fillId="0" borderId="4" applyNumberFormat="0" applyFill="0" applyAlignment="0" applyProtection="0"/>
    <xf numFmtId="0" fontId="5" fillId="11" borderId="0" applyNumberFormat="0" applyBorder="0" applyAlignment="0" applyProtection="0"/>
  </cellStyleXfs>
  <cellXfs count="69">
    <xf numFmtId="0" fontId="0" fillId="0" borderId="0" xfId="0"/>
    <xf numFmtId="43" fontId="0" fillId="0" borderId="0" xfId="0" applyNumberFormat="1"/>
    <xf numFmtId="8" fontId="0" fillId="0" borderId="0" xfId="0" applyNumberFormat="1"/>
    <xf numFmtId="0" fontId="0" fillId="3" borderId="0" xfId="0" applyFill="1"/>
    <xf numFmtId="43" fontId="0" fillId="3" borderId="0" xfId="0" applyNumberFormat="1" applyFill="1"/>
    <xf numFmtId="0" fontId="1" fillId="3" borderId="2" xfId="5" applyFont="1" applyFill="1"/>
    <xf numFmtId="1" fontId="0" fillId="0" borderId="0" xfId="0" applyNumberFormat="1"/>
    <xf numFmtId="8" fontId="1" fillId="3" borderId="2" xfId="5" applyNumberFormat="1" applyFont="1" applyFill="1"/>
    <xf numFmtId="8" fontId="0" fillId="0" borderId="0" xfId="2" applyNumberFormat="1" applyFont="1"/>
    <xf numFmtId="164" fontId="0" fillId="0" borderId="0" xfId="2" applyNumberFormat="1" applyFont="1"/>
    <xf numFmtId="0" fontId="0" fillId="3" borderId="2" xfId="5" applyFont="1" applyFill="1"/>
    <xf numFmtId="165" fontId="0" fillId="0" borderId="0" xfId="1" applyNumberFormat="1" applyFont="1"/>
    <xf numFmtId="166" fontId="0" fillId="0" borderId="0" xfId="0" applyNumberFormat="1"/>
    <xf numFmtId="1" fontId="0" fillId="5" borderId="0" xfId="2" applyNumberFormat="1" applyFont="1" applyFill="1"/>
    <xf numFmtId="40" fontId="0" fillId="5" borderId="0" xfId="2" applyNumberFormat="1" applyFont="1" applyFill="1"/>
    <xf numFmtId="40" fontId="0" fillId="5" borderId="0" xfId="0" applyNumberFormat="1" applyFill="1"/>
    <xf numFmtId="8" fontId="1" fillId="5" borderId="2" xfId="5" applyNumberFormat="1" applyFont="1" applyFill="1"/>
    <xf numFmtId="0" fontId="0" fillId="4" borderId="0" xfId="0" applyFill="1" applyAlignment="1">
      <alignment horizontal="center"/>
    </xf>
    <xf numFmtId="1" fontId="0" fillId="6" borderId="0" xfId="2" applyNumberFormat="1" applyFont="1" applyFill="1"/>
    <xf numFmtId="40" fontId="0" fillId="6" borderId="0" xfId="2" applyNumberFormat="1" applyFont="1" applyFill="1"/>
    <xf numFmtId="40" fontId="0" fillId="6" borderId="0" xfId="0" applyNumberFormat="1" applyFill="1"/>
    <xf numFmtId="8" fontId="1" fillId="6" borderId="2" xfId="5" applyNumberFormat="1" applyFont="1" applyFill="1"/>
    <xf numFmtId="0" fontId="0" fillId="7" borderId="0" xfId="0" applyFill="1" applyAlignment="1">
      <alignment horizontal="center"/>
    </xf>
    <xf numFmtId="0" fontId="0" fillId="9" borderId="0" xfId="0" applyFill="1" applyAlignment="1">
      <alignment horizontal="center"/>
    </xf>
    <xf numFmtId="1" fontId="0" fillId="10" borderId="0" xfId="2" applyNumberFormat="1" applyFont="1" applyFill="1"/>
    <xf numFmtId="40" fontId="0" fillId="10" borderId="0" xfId="2" applyNumberFormat="1" applyFont="1" applyFill="1"/>
    <xf numFmtId="40" fontId="0" fillId="10" borderId="0" xfId="0" applyNumberFormat="1" applyFill="1"/>
    <xf numFmtId="8" fontId="1" fillId="10" borderId="2" xfId="5" applyNumberFormat="1" applyFont="1" applyFill="1"/>
    <xf numFmtId="0" fontId="0" fillId="0" borderId="2" xfId="5" applyFont="1" applyFill="1"/>
    <xf numFmtId="0" fontId="0" fillId="10" borderId="10" xfId="0" applyFill="1" applyBorder="1"/>
    <xf numFmtId="0" fontId="0" fillId="10" borderId="11" xfId="0" applyFill="1" applyBorder="1"/>
    <xf numFmtId="0" fontId="0" fillId="10" borderId="12" xfId="0" applyFill="1" applyBorder="1"/>
    <xf numFmtId="0" fontId="0" fillId="8" borderId="7" xfId="0" applyFill="1" applyBorder="1"/>
    <xf numFmtId="0" fontId="0" fillId="8" borderId="8" xfId="0" applyFill="1" applyBorder="1"/>
    <xf numFmtId="0" fontId="0" fillId="8" borderId="9" xfId="0" applyFill="1" applyBorder="1"/>
    <xf numFmtId="0" fontId="0" fillId="5" borderId="13" xfId="0" applyFill="1" applyBorder="1"/>
    <xf numFmtId="0" fontId="0" fillId="5" borderId="6" xfId="0" applyFill="1" applyBorder="1"/>
    <xf numFmtId="0" fontId="0" fillId="5" borderId="14" xfId="0" applyFill="1" applyBorder="1"/>
    <xf numFmtId="165" fontId="0" fillId="5" borderId="3" xfId="0" applyNumberFormat="1" applyFill="1" applyBorder="1"/>
    <xf numFmtId="8" fontId="0" fillId="5" borderId="3" xfId="0" applyNumberFormat="1" applyFill="1" applyBorder="1"/>
    <xf numFmtId="43" fontId="0" fillId="5" borderId="3" xfId="0" applyNumberFormat="1" applyFill="1" applyBorder="1"/>
    <xf numFmtId="40" fontId="0" fillId="0" borderId="0" xfId="1" applyNumberFormat="1" applyFont="1"/>
    <xf numFmtId="0" fontId="0" fillId="5" borderId="15" xfId="0" applyFill="1" applyBorder="1"/>
    <xf numFmtId="6" fontId="0" fillId="5" borderId="3" xfId="0" applyNumberFormat="1" applyFill="1" applyBorder="1"/>
    <xf numFmtId="0" fontId="0" fillId="6" borderId="2" xfId="5" applyFont="1" applyFill="1"/>
    <xf numFmtId="40" fontId="0" fillId="0" borderId="0" xfId="0" applyNumberFormat="1"/>
    <xf numFmtId="6" fontId="0" fillId="0" borderId="0" xfId="1" applyNumberFormat="1" applyFont="1"/>
    <xf numFmtId="6" fontId="1" fillId="3" borderId="2" xfId="5" applyNumberFormat="1" applyFont="1" applyFill="1"/>
    <xf numFmtId="2" fontId="0" fillId="0" borderId="0" xfId="0" applyNumberFormat="1"/>
    <xf numFmtId="0" fontId="8" fillId="0" borderId="0" xfId="3" applyFont="1" applyAlignment="1">
      <alignment horizontal="left" vertical="center"/>
    </xf>
    <xf numFmtId="0" fontId="6" fillId="13" borderId="17" xfId="6" applyFont="1" applyFill="1" applyBorder="1" applyAlignment="1">
      <alignment vertical="top"/>
    </xf>
    <xf numFmtId="0" fontId="6" fillId="13" borderId="18" xfId="6" applyFont="1" applyFill="1" applyBorder="1" applyAlignment="1">
      <alignment vertical="top"/>
    </xf>
    <xf numFmtId="0" fontId="6" fillId="13" borderId="19" xfId="6" applyFont="1" applyFill="1" applyBorder="1" applyAlignment="1">
      <alignment vertical="top"/>
    </xf>
    <xf numFmtId="0" fontId="9" fillId="0" borderId="16" xfId="0" applyFont="1" applyBorder="1" applyAlignment="1">
      <alignment vertical="top"/>
    </xf>
    <xf numFmtId="14" fontId="9" fillId="0" borderId="16" xfId="0" applyNumberFormat="1" applyFont="1" applyBorder="1" applyAlignment="1">
      <alignment vertical="top"/>
    </xf>
    <xf numFmtId="0" fontId="9" fillId="0" borderId="16" xfId="0" applyFont="1" applyBorder="1" applyAlignment="1">
      <alignment vertical="top" wrapText="1"/>
    </xf>
    <xf numFmtId="0" fontId="10" fillId="0" borderId="0" xfId="4" applyFont="1" applyBorder="1"/>
    <xf numFmtId="0" fontId="0" fillId="12" borderId="0" xfId="0" applyFill="1"/>
    <xf numFmtId="0" fontId="0" fillId="12" borderId="0" xfId="0" applyFill="1" applyAlignment="1">
      <alignment horizontal="center"/>
    </xf>
    <xf numFmtId="0" fontId="0" fillId="12" borderId="0" xfId="0" applyFill="1" applyAlignment="1"/>
    <xf numFmtId="0" fontId="12" fillId="0" borderId="0" xfId="0" applyFont="1"/>
    <xf numFmtId="0" fontId="0" fillId="12" borderId="5" xfId="0" applyFill="1" applyBorder="1" applyAlignment="1">
      <alignment horizontal="center"/>
    </xf>
    <xf numFmtId="166" fontId="0" fillId="0" borderId="21" xfId="0" applyNumberFormat="1" applyBorder="1"/>
    <xf numFmtId="0" fontId="9" fillId="3" borderId="20" xfId="0" applyFont="1" applyFill="1" applyBorder="1"/>
    <xf numFmtId="0" fontId="9" fillId="3" borderId="22" xfId="0" applyFont="1" applyFill="1" applyBorder="1"/>
    <xf numFmtId="0" fontId="5" fillId="11" borderId="0" xfId="8"/>
    <xf numFmtId="0" fontId="0" fillId="5" borderId="0" xfId="0" applyNumberFormat="1" applyFill="1"/>
    <xf numFmtId="0" fontId="11" fillId="0" borderId="23" xfId="7" applyFont="1" applyBorder="1" applyAlignment="1">
      <alignment horizontal="center"/>
    </xf>
    <xf numFmtId="0" fontId="0" fillId="12" borderId="0" xfId="0" applyFill="1" applyBorder="1" applyAlignment="1">
      <alignment horizontal="center"/>
    </xf>
  </cellXfs>
  <cellStyles count="9">
    <cellStyle name="Accent1" xfId="6" builtinId="29"/>
    <cellStyle name="Accent2" xfId="8" builtinId="33"/>
    <cellStyle name="Comma" xfId="1" builtinId="3"/>
    <cellStyle name="Currency" xfId="2" builtinId="4"/>
    <cellStyle name="Heading 1" xfId="4" builtinId="16"/>
    <cellStyle name="Heading 2" xfId="7" builtinId="17"/>
    <cellStyle name="Normal" xfId="0" builtinId="0"/>
    <cellStyle name="Title" xfId="3" builtinId="15"/>
    <cellStyle name="Total" xfId="5" builtinId="2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5"/>
  <sheetViews>
    <sheetView tabSelected="1" zoomScale="120" zoomScaleNormal="120" workbookViewId="0">
      <selection activeCell="B3" sqref="B3"/>
    </sheetView>
  </sheetViews>
  <sheetFormatPr defaultRowHeight="14.4"/>
  <cols>
    <col min="1" max="1" width="11.33203125" customWidth="1"/>
    <col min="2" max="2" width="44.33203125" customWidth="1"/>
  </cols>
  <sheetData>
    <row r="1" spans="1:2" ht="37.5" customHeight="1">
      <c r="A1" s="49" t="s">
        <v>53</v>
      </c>
    </row>
    <row r="3" spans="1:2" ht="15.75">
      <c r="A3" s="50" t="s">
        <v>0</v>
      </c>
      <c r="B3" s="53"/>
    </row>
    <row r="4" spans="1:2" ht="15.75">
      <c r="A4" s="51" t="s">
        <v>1</v>
      </c>
      <c r="B4" s="54"/>
    </row>
    <row r="5" spans="1:2" ht="43.2">
      <c r="A5" s="52" t="s">
        <v>2</v>
      </c>
      <c r="B5" s="55" t="s">
        <v>63</v>
      </c>
    </row>
  </sheetData>
  <pageMargins left="0.7" right="0.7" top="0.75" bottom="0.75" header="0.3" footer="0.3"/>
  <pageSetup orientation="portrait" horizontalDpi="4294967295" verticalDpi="4294967295" r:id="rId1"/>
  <headerFooter>
    <oddHeader>&amp;R&amp;D</oddHeader>
    <oddFooter>&amp;L&amp;F&amp;CPage &amp;P&amp;R&amp;A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7"/>
  <sheetViews>
    <sheetView zoomScale="120" zoomScaleNormal="120" workbookViewId="0"/>
  </sheetViews>
  <sheetFormatPr defaultRowHeight="14.4"/>
  <cols>
    <col min="1" max="1" width="34.88671875" customWidth="1"/>
    <col min="2" max="2" width="16.88671875" customWidth="1"/>
    <col min="3" max="3" width="2" customWidth="1"/>
    <col min="4" max="4" width="12.44140625" customWidth="1"/>
    <col min="5" max="7" width="14.33203125" customWidth="1"/>
    <col min="8" max="8" width="2.5546875" customWidth="1"/>
    <col min="9" max="9" width="12.6640625" customWidth="1"/>
    <col min="10" max="14" width="14.88671875" customWidth="1"/>
  </cols>
  <sheetData>
    <row r="1" spans="1:14" ht="37.5" customHeight="1">
      <c r="A1" s="49" t="s">
        <v>53</v>
      </c>
    </row>
    <row r="2" spans="1:14" ht="20.25" thickBot="1">
      <c r="A2" s="56" t="s">
        <v>21</v>
      </c>
      <c r="D2" s="67" t="s">
        <v>60</v>
      </c>
      <c r="E2" s="67"/>
      <c r="F2" s="67"/>
      <c r="G2" s="67"/>
      <c r="I2" s="67" t="s">
        <v>62</v>
      </c>
      <c r="J2" s="67"/>
      <c r="K2" s="67"/>
      <c r="L2" s="67"/>
      <c r="M2" s="67"/>
      <c r="N2" s="67"/>
    </row>
    <row r="3" spans="1:14" ht="15.75" thickTop="1">
      <c r="A3" s="57" t="s">
        <v>3</v>
      </c>
      <c r="B3" s="58"/>
      <c r="D3" s="58" t="s">
        <v>31</v>
      </c>
      <c r="E3" s="58" t="s">
        <v>3</v>
      </c>
      <c r="F3" s="58" t="s">
        <v>61</v>
      </c>
      <c r="G3" s="58" t="s">
        <v>17</v>
      </c>
      <c r="I3" s="68" t="s">
        <v>36</v>
      </c>
      <c r="J3" s="68"/>
      <c r="K3" s="68"/>
      <c r="L3" s="68"/>
      <c r="M3" s="68"/>
      <c r="N3" s="68"/>
    </row>
    <row r="4" spans="1:14" ht="15">
      <c r="A4" t="s">
        <v>31</v>
      </c>
      <c r="B4" s="11">
        <v>330</v>
      </c>
      <c r="D4" s="38"/>
      <c r="E4" s="39"/>
      <c r="F4" s="40"/>
      <c r="G4" s="39"/>
      <c r="I4" s="66"/>
      <c r="J4" s="43"/>
      <c r="K4" s="43"/>
      <c r="L4" s="43"/>
      <c r="M4" s="43"/>
      <c r="N4" s="43"/>
    </row>
    <row r="5" spans="1:14" ht="15">
      <c r="A5" t="s">
        <v>36</v>
      </c>
      <c r="B5" s="46">
        <v>890</v>
      </c>
      <c r="E5" s="41"/>
      <c r="F5" s="41"/>
      <c r="G5" s="41"/>
      <c r="I5" s="42"/>
      <c r="J5" s="41"/>
      <c r="K5" s="41"/>
      <c r="L5" s="41"/>
      <c r="M5" s="41"/>
      <c r="N5" s="41"/>
    </row>
    <row r="6" spans="1:14" ht="15.75" thickBot="1">
      <c r="A6" s="5" t="s">
        <v>5</v>
      </c>
      <c r="B6" s="47">
        <f>B4*B5</f>
        <v>293700</v>
      </c>
      <c r="E6" s="41"/>
      <c r="F6" s="41"/>
      <c r="G6" s="41"/>
      <c r="I6" s="42"/>
      <c r="J6" s="41"/>
      <c r="K6" s="41"/>
      <c r="L6" s="41"/>
      <c r="M6" s="41"/>
      <c r="N6" s="41"/>
    </row>
    <row r="7" spans="1:14" ht="15.75" thickTop="1">
      <c r="E7" s="41"/>
      <c r="F7" s="41"/>
      <c r="G7" s="41"/>
      <c r="I7" s="42"/>
      <c r="J7" s="41"/>
      <c r="K7" s="41"/>
      <c r="L7" s="41"/>
      <c r="M7" s="41"/>
      <c r="N7" s="41"/>
    </row>
    <row r="8" spans="1:14" ht="15">
      <c r="A8" s="57" t="s">
        <v>6</v>
      </c>
      <c r="B8" s="58"/>
      <c r="E8" s="41"/>
      <c r="F8" s="41"/>
      <c r="G8" s="41"/>
      <c r="I8" s="42"/>
      <c r="J8" s="41"/>
      <c r="K8" s="41"/>
      <c r="L8" s="41"/>
      <c r="M8" s="41"/>
      <c r="N8" s="41"/>
    </row>
    <row r="9" spans="1:14" ht="15">
      <c r="A9" t="s">
        <v>37</v>
      </c>
      <c r="B9" s="6">
        <f>B4</f>
        <v>330</v>
      </c>
      <c r="E9" s="41"/>
      <c r="F9" s="41"/>
      <c r="G9" s="41"/>
      <c r="I9" s="42"/>
      <c r="J9" s="41"/>
      <c r="K9" s="41"/>
      <c r="L9" s="41"/>
      <c r="M9" s="41"/>
      <c r="N9" s="41"/>
    </row>
    <row r="10" spans="1:14" ht="15">
      <c r="A10" t="s">
        <v>38</v>
      </c>
      <c r="B10" s="1">
        <v>225</v>
      </c>
      <c r="E10" s="41"/>
      <c r="F10" s="41"/>
      <c r="G10" s="41"/>
      <c r="I10" s="42"/>
      <c r="J10" s="41"/>
      <c r="K10" s="41"/>
      <c r="L10" s="41"/>
      <c r="M10" s="41"/>
      <c r="N10" s="41"/>
    </row>
    <row r="11" spans="1:14" ht="15">
      <c r="A11" s="3" t="s">
        <v>7</v>
      </c>
      <c r="B11" s="4">
        <f>B9*B10</f>
        <v>74250</v>
      </c>
      <c r="E11" s="41"/>
      <c r="F11" s="41"/>
      <c r="G11" s="41"/>
      <c r="I11" s="42"/>
      <c r="J11" s="41"/>
      <c r="K11" s="41"/>
      <c r="L11" s="41"/>
      <c r="M11" s="41"/>
      <c r="N11" s="41"/>
    </row>
    <row r="12" spans="1:14" ht="15">
      <c r="A12" t="s">
        <v>39</v>
      </c>
      <c r="B12" s="1">
        <v>75</v>
      </c>
      <c r="E12" s="41"/>
      <c r="F12" s="41"/>
      <c r="G12" s="41"/>
      <c r="I12" s="42"/>
      <c r="J12" s="41"/>
      <c r="K12" s="41"/>
      <c r="L12" s="41"/>
      <c r="M12" s="41"/>
      <c r="N12" s="41"/>
    </row>
    <row r="13" spans="1:14" ht="15">
      <c r="A13" s="3" t="s">
        <v>8</v>
      </c>
      <c r="B13" s="4">
        <f>B9*B12</f>
        <v>24750</v>
      </c>
      <c r="E13" s="41"/>
      <c r="F13" s="41"/>
      <c r="G13" s="41"/>
      <c r="I13" s="42"/>
      <c r="J13" s="41"/>
      <c r="K13" s="41"/>
      <c r="L13" s="41"/>
      <c r="M13" s="41"/>
      <c r="N13" s="41"/>
    </row>
    <row r="14" spans="1:14" ht="15.75" thickBot="1">
      <c r="A14" s="10" t="s">
        <v>22</v>
      </c>
      <c r="B14" s="7">
        <f>B11+B13</f>
        <v>99000</v>
      </c>
    </row>
    <row r="15" spans="1:14" ht="15.75" thickTop="1"/>
    <row r="16" spans="1:14" ht="15">
      <c r="A16" s="57" t="s">
        <v>9</v>
      </c>
      <c r="B16" s="58"/>
    </row>
    <row r="17" spans="1:2" ht="15">
      <c r="A17" t="s">
        <v>10</v>
      </c>
      <c r="B17" s="1">
        <v>150000</v>
      </c>
    </row>
    <row r="18" spans="1:2" ht="15">
      <c r="A18" t="s">
        <v>11</v>
      </c>
      <c r="B18" s="1">
        <v>10000</v>
      </c>
    </row>
    <row r="19" spans="1:2" ht="15">
      <c r="A19" t="s">
        <v>12</v>
      </c>
      <c r="B19" s="1">
        <v>15000</v>
      </c>
    </row>
    <row r="20" spans="1:2" ht="15">
      <c r="A20" t="s">
        <v>13</v>
      </c>
      <c r="B20" s="1">
        <v>5000</v>
      </c>
    </row>
    <row r="21" spans="1:2" ht="15.75" thickBot="1">
      <c r="A21" s="10" t="s">
        <v>14</v>
      </c>
      <c r="B21" s="7">
        <f>SUM(B17:B20)</f>
        <v>180000</v>
      </c>
    </row>
    <row r="22" spans="1:2" ht="15" thickTop="1"/>
    <row r="23" spans="1:2">
      <c r="A23" s="57" t="s">
        <v>15</v>
      </c>
      <c r="B23" s="58"/>
    </row>
    <row r="24" spans="1:2">
      <c r="A24" t="s">
        <v>5</v>
      </c>
      <c r="B24" s="41">
        <f>B6</f>
        <v>293700</v>
      </c>
    </row>
    <row r="25" spans="1:2">
      <c r="A25" t="s">
        <v>16</v>
      </c>
      <c r="B25" s="41">
        <f>B14+B21</f>
        <v>279000</v>
      </c>
    </row>
    <row r="26" spans="1:2" ht="15" thickBot="1">
      <c r="A26" s="10" t="s">
        <v>17</v>
      </c>
      <c r="B26" s="7">
        <f>B24-B25</f>
        <v>14700</v>
      </c>
    </row>
    <row r="27" spans="1:2" ht="15" thickTop="1"/>
  </sheetData>
  <mergeCells count="3">
    <mergeCell ref="D2:G2"/>
    <mergeCell ref="I2:N2"/>
    <mergeCell ref="I3:N3"/>
  </mergeCells>
  <pageMargins left="0.7" right="0.7" top="0.75" bottom="0.75" header="0.3" footer="0.3"/>
  <pageSetup scale="61" orientation="landscape" horizontalDpi="4294967295" verticalDpi="4294967295" r:id="rId1"/>
  <headerFooter>
    <oddHeader>&amp;R&amp;D</oddHeader>
    <oddFooter>&amp;L&amp;F&amp;CPage &amp;P&amp;R&amp;A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4"/>
  <sheetViews>
    <sheetView zoomScale="120" zoomScaleNormal="120" workbookViewId="0"/>
  </sheetViews>
  <sheetFormatPr defaultRowHeight="14.4"/>
  <cols>
    <col min="1" max="1" width="28.109375" customWidth="1"/>
    <col min="2" max="2" width="14.6640625" bestFit="1" customWidth="1"/>
    <col min="3" max="3" width="13.44140625" bestFit="1" customWidth="1"/>
    <col min="4" max="5" width="14.6640625" bestFit="1" customWidth="1"/>
    <col min="6" max="6" width="3" customWidth="1"/>
    <col min="7" max="7" width="27.33203125" customWidth="1"/>
    <col min="10" max="10" width="10.44140625" customWidth="1"/>
  </cols>
  <sheetData>
    <row r="1" spans="1:11" ht="30" customHeight="1">
      <c r="A1" s="49" t="s">
        <v>53</v>
      </c>
    </row>
    <row r="2" spans="1:11" ht="15.75">
      <c r="G2" s="60" t="s">
        <v>40</v>
      </c>
    </row>
    <row r="3" spans="1:11" ht="15.75" thickBot="1">
      <c r="A3" s="57" t="s">
        <v>29</v>
      </c>
      <c r="B3" s="58" t="s">
        <v>32</v>
      </c>
      <c r="C3" s="58" t="s">
        <v>33</v>
      </c>
      <c r="D3" s="58" t="s">
        <v>34</v>
      </c>
      <c r="E3" s="58" t="s">
        <v>35</v>
      </c>
      <c r="G3" s="59" t="s">
        <v>23</v>
      </c>
      <c r="H3" s="58" t="s">
        <v>32</v>
      </c>
      <c r="I3" s="58" t="s">
        <v>33</v>
      </c>
      <c r="J3" s="58" t="s">
        <v>34</v>
      </c>
      <c r="K3" s="58" t="s">
        <v>35</v>
      </c>
    </row>
    <row r="4" spans="1:11" ht="15">
      <c r="A4" s="32" t="s">
        <v>27</v>
      </c>
      <c r="B4" s="33">
        <v>75</v>
      </c>
      <c r="C4" s="33">
        <v>115</v>
      </c>
      <c r="D4" s="33">
        <v>71</v>
      </c>
      <c r="E4" s="34">
        <v>69</v>
      </c>
      <c r="G4" s="63" t="s">
        <v>51</v>
      </c>
      <c r="H4" s="12">
        <v>1</v>
      </c>
      <c r="I4" s="12">
        <v>1</v>
      </c>
      <c r="J4" s="12">
        <v>0</v>
      </c>
      <c r="K4" s="12">
        <v>0</v>
      </c>
    </row>
    <row r="5" spans="1:11" ht="15">
      <c r="A5" s="35" t="s">
        <v>30</v>
      </c>
      <c r="B5" s="36">
        <v>75</v>
      </c>
      <c r="C5" s="36">
        <v>115</v>
      </c>
      <c r="D5" s="36">
        <v>71</v>
      </c>
      <c r="E5" s="37">
        <v>69</v>
      </c>
      <c r="F5" s="9"/>
      <c r="G5" s="64" t="s">
        <v>52</v>
      </c>
      <c r="H5" s="62">
        <v>0</v>
      </c>
      <c r="I5" s="62">
        <v>0</v>
      </c>
      <c r="J5" s="62">
        <v>1</v>
      </c>
      <c r="K5" s="62">
        <v>1</v>
      </c>
    </row>
    <row r="6" spans="1:11" ht="15.75" thickBot="1">
      <c r="A6" s="29" t="s">
        <v>26</v>
      </c>
      <c r="B6" s="30">
        <f>B4-B5</f>
        <v>0</v>
      </c>
      <c r="C6" s="30">
        <f t="shared" ref="C6:E6" si="0">C4-C5</f>
        <v>0</v>
      </c>
      <c r="D6" s="30">
        <f t="shared" si="0"/>
        <v>0</v>
      </c>
      <c r="E6" s="31">
        <f t="shared" si="0"/>
        <v>0</v>
      </c>
      <c r="F6" s="9"/>
      <c r="G6" s="63" t="s">
        <v>48</v>
      </c>
      <c r="H6" s="12">
        <v>1</v>
      </c>
      <c r="I6" s="12">
        <v>1</v>
      </c>
      <c r="J6" s="12">
        <v>0</v>
      </c>
      <c r="K6" s="12">
        <v>0</v>
      </c>
    </row>
    <row r="7" spans="1:11" ht="15">
      <c r="A7" t="s">
        <v>41</v>
      </c>
      <c r="B7" s="8">
        <v>415</v>
      </c>
      <c r="C7" s="8">
        <v>675</v>
      </c>
      <c r="D7" s="8">
        <v>1050</v>
      </c>
      <c r="E7" s="8">
        <v>1600</v>
      </c>
      <c r="G7" s="63" t="s">
        <v>49</v>
      </c>
      <c r="H7" s="12">
        <v>0</v>
      </c>
      <c r="I7" s="12">
        <v>0</v>
      </c>
      <c r="J7" s="12">
        <v>1</v>
      </c>
      <c r="K7" s="12">
        <v>0</v>
      </c>
    </row>
    <row r="8" spans="1:11" ht="15.75" thickBot="1">
      <c r="A8" s="44" t="s">
        <v>42</v>
      </c>
      <c r="B8" s="21">
        <f>B4*B7</f>
        <v>31125</v>
      </c>
      <c r="C8" s="21">
        <f>C4*C7</f>
        <v>77625</v>
      </c>
      <c r="D8" s="21">
        <f>D4*D7</f>
        <v>74550</v>
      </c>
      <c r="E8" s="21">
        <f>E4*E7</f>
        <v>110400</v>
      </c>
      <c r="G8" s="64" t="s">
        <v>50</v>
      </c>
      <c r="H8" s="62">
        <v>0</v>
      </c>
      <c r="I8" s="62">
        <v>0</v>
      </c>
      <c r="J8" s="62">
        <v>0</v>
      </c>
      <c r="K8" s="62">
        <v>1</v>
      </c>
    </row>
    <row r="9" spans="1:11" ht="15.75" thickTop="1">
      <c r="A9" t="s">
        <v>43</v>
      </c>
      <c r="B9" s="2">
        <v>77</v>
      </c>
      <c r="C9" s="2">
        <v>109</v>
      </c>
      <c r="D9" s="2">
        <v>301</v>
      </c>
      <c r="E9" s="2">
        <v>501</v>
      </c>
      <c r="G9" s="63" t="s">
        <v>45</v>
      </c>
      <c r="H9" s="12">
        <v>1</v>
      </c>
      <c r="I9" s="12">
        <v>0</v>
      </c>
      <c r="J9" s="12">
        <v>0</v>
      </c>
      <c r="K9" s="12">
        <v>0</v>
      </c>
    </row>
    <row r="10" spans="1:11" ht="15">
      <c r="A10" t="s">
        <v>44</v>
      </c>
      <c r="B10" s="2">
        <v>27</v>
      </c>
      <c r="C10" s="2">
        <v>51</v>
      </c>
      <c r="D10" s="2">
        <v>81</v>
      </c>
      <c r="E10" s="2">
        <v>161</v>
      </c>
      <c r="G10" s="63" t="s">
        <v>46</v>
      </c>
      <c r="H10" s="12">
        <v>0</v>
      </c>
      <c r="I10" s="12">
        <v>1</v>
      </c>
      <c r="J10" s="12">
        <v>1</v>
      </c>
      <c r="K10" s="12">
        <v>0</v>
      </c>
    </row>
    <row r="11" spans="1:11" ht="15">
      <c r="G11" s="64" t="s">
        <v>47</v>
      </c>
      <c r="H11" s="62">
        <v>0</v>
      </c>
      <c r="I11" s="62">
        <v>0</v>
      </c>
      <c r="J11" s="62">
        <v>0</v>
      </c>
      <c r="K11" s="62">
        <v>1</v>
      </c>
    </row>
    <row r="12" spans="1:11" ht="15">
      <c r="A12" s="57" t="s">
        <v>15</v>
      </c>
      <c r="B12" s="22" t="s">
        <v>28</v>
      </c>
      <c r="C12" s="17" t="s">
        <v>25</v>
      </c>
      <c r="D12" s="23" t="s">
        <v>26</v>
      </c>
      <c r="G12" s="63" t="s">
        <v>54</v>
      </c>
      <c r="H12" s="12">
        <v>1</v>
      </c>
      <c r="I12" s="12">
        <v>1</v>
      </c>
      <c r="J12" s="12">
        <v>1</v>
      </c>
      <c r="K12" s="12">
        <v>0</v>
      </c>
    </row>
    <row r="13" spans="1:11" ht="15">
      <c r="A13" t="s">
        <v>4</v>
      </c>
      <c r="B13" s="18">
        <f>SUM(B4:E4)</f>
        <v>330</v>
      </c>
      <c r="C13" s="13">
        <f>'Income Statement'!B4</f>
        <v>330</v>
      </c>
      <c r="D13" s="24">
        <f t="shared" ref="D13:D18" si="1">B13-C13</f>
        <v>0</v>
      </c>
      <c r="G13" s="64" t="s">
        <v>55</v>
      </c>
      <c r="H13" s="62">
        <v>0</v>
      </c>
      <c r="I13" s="62">
        <v>0</v>
      </c>
      <c r="J13" s="62">
        <v>0</v>
      </c>
      <c r="K13" s="62">
        <v>1</v>
      </c>
    </row>
    <row r="14" spans="1:11" ht="15">
      <c r="A14" t="s">
        <v>5</v>
      </c>
      <c r="B14" s="19">
        <f>SUMPRODUCT(B4:E4,B7:E7)</f>
        <v>293700</v>
      </c>
      <c r="C14" s="14">
        <f>'Income Statement'!B6</f>
        <v>293700</v>
      </c>
      <c r="D14" s="25">
        <f t="shared" si="1"/>
        <v>0</v>
      </c>
      <c r="E14" s="48"/>
      <c r="G14" s="63" t="s">
        <v>56</v>
      </c>
      <c r="H14" s="12">
        <v>1</v>
      </c>
      <c r="I14" s="12">
        <v>0</v>
      </c>
      <c r="J14" s="12">
        <v>0</v>
      </c>
      <c r="K14" s="12">
        <v>0</v>
      </c>
    </row>
    <row r="15" spans="1:11" ht="15">
      <c r="A15" t="s">
        <v>7</v>
      </c>
      <c r="B15" s="19">
        <f>SUMPRODUCT(B4:E4,B9:E9)</f>
        <v>74250</v>
      </c>
      <c r="C15" s="14">
        <f>SUMPRODUCT(B5:E5,B9:E9)</f>
        <v>74250</v>
      </c>
      <c r="D15" s="25">
        <f t="shared" si="1"/>
        <v>0</v>
      </c>
      <c r="E15" s="1"/>
      <c r="G15" s="63" t="s">
        <v>57</v>
      </c>
      <c r="H15" s="12">
        <v>0</v>
      </c>
      <c r="I15" s="12">
        <v>1</v>
      </c>
      <c r="J15" s="12">
        <v>1</v>
      </c>
      <c r="K15" s="12">
        <v>0</v>
      </c>
    </row>
    <row r="16" spans="1:11" ht="15">
      <c r="A16" t="s">
        <v>8</v>
      </c>
      <c r="B16" s="19">
        <f>SUMPRODUCT(B4:E4,B10:E10)</f>
        <v>24750</v>
      </c>
      <c r="C16" s="14">
        <f>SUMPRODUCT(B5:E5,B10:E10)</f>
        <v>24750</v>
      </c>
      <c r="D16" s="25">
        <f t="shared" si="1"/>
        <v>0</v>
      </c>
      <c r="E16" s="45"/>
      <c r="G16" s="64" t="s">
        <v>58</v>
      </c>
      <c r="H16" s="62">
        <v>0</v>
      </c>
      <c r="I16" s="62">
        <v>0</v>
      </c>
      <c r="J16" s="62">
        <v>0</v>
      </c>
      <c r="K16" s="62">
        <v>1</v>
      </c>
    </row>
    <row r="17" spans="1:11" ht="15">
      <c r="A17" t="s">
        <v>14</v>
      </c>
      <c r="B17" s="20">
        <f>'Income Statement'!B21</f>
        <v>180000</v>
      </c>
      <c r="C17" s="15">
        <f>'Income Statement'!B21</f>
        <v>180000</v>
      </c>
      <c r="D17" s="26">
        <f t="shared" si="1"/>
        <v>0</v>
      </c>
      <c r="G17" s="63" t="s">
        <v>59</v>
      </c>
      <c r="H17" s="12">
        <v>1</v>
      </c>
      <c r="I17" s="12">
        <v>1</v>
      </c>
      <c r="J17" s="12">
        <v>1</v>
      </c>
      <c r="K17" s="12">
        <v>1</v>
      </c>
    </row>
    <row r="18" spans="1:11" ht="15.75" thickBot="1">
      <c r="A18" s="28" t="s">
        <v>17</v>
      </c>
      <c r="B18" s="21">
        <f>B14-(B15+B16+B17)</f>
        <v>14700</v>
      </c>
      <c r="C18" s="16">
        <f>C14-(C15+C16+C17)</f>
        <v>14700</v>
      </c>
      <c r="D18" s="27">
        <f t="shared" si="1"/>
        <v>0</v>
      </c>
    </row>
    <row r="19" spans="1:11" ht="16.5" thickTop="1">
      <c r="G19" s="60" t="s">
        <v>18</v>
      </c>
    </row>
    <row r="20" spans="1:11" ht="15">
      <c r="A20" s="65"/>
      <c r="G20" s="59" t="s">
        <v>23</v>
      </c>
      <c r="H20" s="58" t="s">
        <v>19</v>
      </c>
      <c r="I20" s="61" t="s">
        <v>24</v>
      </c>
      <c r="J20" s="58" t="s">
        <v>20</v>
      </c>
    </row>
    <row r="21" spans="1:11" ht="15">
      <c r="A21" s="2"/>
      <c r="B21" s="2"/>
      <c r="C21" s="2"/>
      <c r="D21" s="2"/>
      <c r="E21" s="2"/>
      <c r="G21" s="63" t="s">
        <v>51</v>
      </c>
      <c r="H21" s="12">
        <v>210</v>
      </c>
      <c r="I21" s="12">
        <f t="shared" ref="I21:I34" si="2">SUMPRODUCT(H4:K4,$B$4:$E$4)</f>
        <v>190</v>
      </c>
      <c r="J21" s="12">
        <f>H21-I21</f>
        <v>20</v>
      </c>
    </row>
    <row r="22" spans="1:11" ht="15">
      <c r="G22" s="64" t="s">
        <v>52</v>
      </c>
      <c r="H22" s="62">
        <v>151</v>
      </c>
      <c r="I22" s="62">
        <f t="shared" si="2"/>
        <v>140</v>
      </c>
      <c r="J22" s="62">
        <f t="shared" ref="J22:J34" si="3">H22-I22</f>
        <v>11</v>
      </c>
    </row>
    <row r="23" spans="1:11">
      <c r="G23" s="63" t="s">
        <v>48</v>
      </c>
      <c r="H23" s="12">
        <v>205</v>
      </c>
      <c r="I23" s="12">
        <f t="shared" si="2"/>
        <v>190</v>
      </c>
      <c r="J23" s="12">
        <f t="shared" si="3"/>
        <v>15</v>
      </c>
    </row>
    <row r="24" spans="1:11">
      <c r="G24" s="63" t="s">
        <v>49</v>
      </c>
      <c r="H24" s="12">
        <v>81</v>
      </c>
      <c r="I24" s="12">
        <f t="shared" si="2"/>
        <v>71</v>
      </c>
      <c r="J24" s="12">
        <f t="shared" si="3"/>
        <v>10</v>
      </c>
    </row>
    <row r="25" spans="1:11">
      <c r="G25" s="64" t="s">
        <v>50</v>
      </c>
      <c r="H25" s="62">
        <v>83</v>
      </c>
      <c r="I25" s="62">
        <f t="shared" si="2"/>
        <v>69</v>
      </c>
      <c r="J25" s="62">
        <f t="shared" si="3"/>
        <v>14</v>
      </c>
    </row>
    <row r="26" spans="1:11">
      <c r="G26" s="63" t="s">
        <v>45</v>
      </c>
      <c r="H26" s="12">
        <v>83</v>
      </c>
      <c r="I26" s="12">
        <f t="shared" si="2"/>
        <v>75</v>
      </c>
      <c r="J26" s="12">
        <f t="shared" si="3"/>
        <v>8</v>
      </c>
    </row>
    <row r="27" spans="1:11">
      <c r="G27" s="63" t="s">
        <v>46</v>
      </c>
      <c r="H27" s="12">
        <v>203</v>
      </c>
      <c r="I27" s="12">
        <f t="shared" si="2"/>
        <v>186</v>
      </c>
      <c r="J27" s="12">
        <f t="shared" si="3"/>
        <v>17</v>
      </c>
    </row>
    <row r="28" spans="1:11">
      <c r="G28" s="64" t="s">
        <v>47</v>
      </c>
      <c r="H28" s="62">
        <v>78</v>
      </c>
      <c r="I28" s="62">
        <f t="shared" si="2"/>
        <v>69</v>
      </c>
      <c r="J28" s="62">
        <f t="shared" si="3"/>
        <v>9</v>
      </c>
    </row>
    <row r="29" spans="1:11">
      <c r="G29" s="63" t="s">
        <v>54</v>
      </c>
      <c r="H29" s="12">
        <v>268</v>
      </c>
      <c r="I29" s="12">
        <f t="shared" si="2"/>
        <v>261</v>
      </c>
      <c r="J29" s="12">
        <f t="shared" si="3"/>
        <v>7</v>
      </c>
    </row>
    <row r="30" spans="1:11">
      <c r="A30" s="65"/>
      <c r="G30" s="64" t="s">
        <v>55</v>
      </c>
      <c r="H30" s="62">
        <v>72</v>
      </c>
      <c r="I30" s="62">
        <f t="shared" si="2"/>
        <v>69</v>
      </c>
      <c r="J30" s="62">
        <f t="shared" si="3"/>
        <v>3</v>
      </c>
    </row>
    <row r="31" spans="1:11">
      <c r="A31" s="45"/>
      <c r="G31" s="63" t="s">
        <v>56</v>
      </c>
      <c r="H31" s="12">
        <v>78</v>
      </c>
      <c r="I31" s="12">
        <f t="shared" si="2"/>
        <v>75</v>
      </c>
      <c r="J31" s="12">
        <f t="shared" si="3"/>
        <v>3</v>
      </c>
    </row>
    <row r="32" spans="1:11">
      <c r="G32" s="63" t="s">
        <v>57</v>
      </c>
      <c r="H32" s="12">
        <v>195</v>
      </c>
      <c r="I32" s="12">
        <f t="shared" si="2"/>
        <v>186</v>
      </c>
      <c r="J32" s="12">
        <f t="shared" si="3"/>
        <v>9</v>
      </c>
    </row>
    <row r="33" spans="7:10">
      <c r="G33" s="64" t="s">
        <v>58</v>
      </c>
      <c r="H33" s="62">
        <v>73</v>
      </c>
      <c r="I33" s="62">
        <f t="shared" si="2"/>
        <v>69</v>
      </c>
      <c r="J33" s="62">
        <f t="shared" si="3"/>
        <v>4</v>
      </c>
    </row>
    <row r="34" spans="7:10">
      <c r="G34" s="63" t="s">
        <v>59</v>
      </c>
      <c r="H34" s="12">
        <v>341</v>
      </c>
      <c r="I34" s="12">
        <f t="shared" si="2"/>
        <v>330</v>
      </c>
      <c r="J34" s="12">
        <f t="shared" si="3"/>
        <v>11</v>
      </c>
    </row>
  </sheetData>
  <pageMargins left="0.7" right="0.7" top="0.75" bottom="0.75" header="0.3" footer="0.3"/>
  <pageSetup scale="79" orientation="landscape" horizontalDpi="4294967295" verticalDpi="4294967295" r:id="rId1"/>
  <headerFooter>
    <oddHeader>&amp;R&amp;D</oddHeader>
    <oddFooter>&amp;L&amp;F&amp;CPage &amp;P&amp;R&amp;A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9</vt:i4>
      </vt:variant>
    </vt:vector>
  </HeadingPairs>
  <TitlesOfParts>
    <vt:vector size="12" baseType="lpstr">
      <vt:lpstr>Documentation</vt:lpstr>
      <vt:lpstr>Income Statement</vt:lpstr>
      <vt:lpstr>Product Mix</vt:lpstr>
      <vt:lpstr>Administrative</vt:lpstr>
      <vt:lpstr>Advertising</vt:lpstr>
      <vt:lpstr>Average_Price_per_Bike</vt:lpstr>
      <vt:lpstr>Bikes_Sold</vt:lpstr>
      <vt:lpstr>Miscellaneous</vt:lpstr>
      <vt:lpstr>Net_Income</vt:lpstr>
      <vt:lpstr>Salaries_and_Benefits</vt:lpstr>
      <vt:lpstr>Total_Expenses</vt:lpstr>
      <vt:lpstr>Total_Revenue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Gianna Bartoli</dc:creator>
  <cp:lastModifiedBy>Patrick Carey</cp:lastModifiedBy>
  <cp:lastPrinted>2016-01-28T12:19:28Z</cp:lastPrinted>
  <dcterms:created xsi:type="dcterms:W3CDTF">2016-01-21T15:05:25Z</dcterms:created>
  <dcterms:modified xsi:type="dcterms:W3CDTF">2016-05-24T20:10:39Z</dcterms:modified>
</cp:coreProperties>
</file>