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6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MC-STUDIO-XPS\Excel 2013\disk\data\Excel12\Review\"/>
    </mc:Choice>
  </mc:AlternateContent>
  <bookViews>
    <workbookView xWindow="0" yWindow="0" windowWidth="20490" windowHeight="7755"/>
  </bookViews>
  <sheets>
    <sheet name="Documentation" sheetId="1" r:id="rId1"/>
    <sheet name="Projected Cash Flow Schedule" sheetId="2" r:id="rId2"/>
    <sheet name="Projected Income Statement" sheetId="3" r:id="rId3"/>
  </sheets>
  <calcPr calcId="152511"/>
  <customWorkbookViews>
    <customWorkbookView name="Linda Thorpe - Personal View" guid="{A2661861-3CCF-49EF-B55E-E392B631519E}" mergeInterval="0" personalView="1" maximized="1" xWindow="-8" yWindow="-8" windowWidth="1382" windowHeight="744" activeSheetId="3"/>
    <customWorkbookView name="Joshua Allen - Personal View" guid="{BE207EAC-9354-4E8E-9567-CBB9FD5B83E4}" mergeInterval="0" personalView="1" maximized="1" xWindow="-8" yWindow="-8" windowWidth="1382" windowHeight="744" activeSheetId="1"/>
    <customWorkbookView name="Chayla Sastry - Personal View" guid="{0151BCD1-8615-47F4-A274-26B153FABA5E}" mergeInterval="0" personalView="1" maximized="1" xWindow="-8" yWindow="-8" windowWidth="1382" windowHeight="744" activeSheetId="1"/>
    <customWorkbookView name="Kevin Leland - Personal View" guid="{EA299869-3BF7-4091-B63B-EC09F3A2BE97}" mergeInterval="0" personalView="1" maximized="1" xWindow="-8" yWindow="-8" windowWidth="1382" windowHeight="744" activeSheetId="3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D6" i="2"/>
  <c r="E6" i="2"/>
  <c r="B11" i="3"/>
  <c r="B12" i="3" s="1"/>
  <c r="B34" i="2"/>
  <c r="B29" i="2"/>
  <c r="E11" i="3"/>
  <c r="E12" i="3" s="1"/>
  <c r="D11" i="3"/>
  <c r="D12" i="3" s="1"/>
  <c r="C11" i="3"/>
  <c r="C12" i="3" s="1"/>
  <c r="B14" i="3" l="1"/>
  <c r="B16" i="3" s="1"/>
  <c r="D14" i="3"/>
  <c r="D16" i="3" s="1"/>
  <c r="D19" i="3" s="1"/>
  <c r="E14" i="3"/>
  <c r="E16" i="3" s="1"/>
  <c r="E19" i="3" s="1"/>
  <c r="C14" i="3"/>
  <c r="C16" i="3" s="1"/>
  <c r="C19" i="3" s="1"/>
  <c r="E34" i="2"/>
  <c r="D34" i="2"/>
  <c r="C34" i="2"/>
  <c r="E29" i="2"/>
  <c r="D29" i="2"/>
  <c r="C29" i="2"/>
  <c r="E18" i="2"/>
  <c r="D18" i="2"/>
  <c r="C18" i="2"/>
  <c r="B19" i="3" l="1"/>
  <c r="B6" i="2"/>
  <c r="B18" i="2" s="1"/>
  <c r="B37" i="2" s="1"/>
  <c r="E37" i="2"/>
  <c r="E39" i="2" s="1"/>
  <c r="D38" i="2" s="1"/>
  <c r="D37" i="2"/>
  <c r="C37" i="2"/>
  <c r="D39" i="2" l="1"/>
  <c r="C38" i="2" s="1"/>
  <c r="C39" i="2" s="1"/>
  <c r="B38" i="2" s="1"/>
  <c r="B39" i="2" s="1"/>
</calcChain>
</file>

<file path=xl/comments1.xml><?xml version="1.0" encoding="utf-8"?>
<comments xmlns="http://schemas.openxmlformats.org/spreadsheetml/2006/main">
  <authors>
    <author>Chayla Sastry</author>
  </authors>
  <commentList>
    <comment ref="B5" authorId="0" guid="{64AE82BC-2007-4764-91E0-4BCDC50BBFB4}" shapeId="0">
      <text>
        <r>
          <rPr>
            <b/>
            <sz val="9"/>
            <color indexed="81"/>
            <rFont val="Tahoma"/>
            <family val="2"/>
          </rPr>
          <t>Chayla Sastry:</t>
        </r>
        <r>
          <rPr>
            <sz val="9"/>
            <color indexed="81"/>
            <rFont val="Tahoma"/>
            <family val="2"/>
          </rPr>
          <t xml:space="preserve">
Do you think that $40,000,000 is a reasonable estimate for next year's revenue?
</t>
        </r>
        <r>
          <rPr>
            <b/>
            <sz val="9"/>
            <color indexed="81"/>
            <rFont val="Tahoma"/>
            <family val="2"/>
          </rPr>
          <t xml:space="preserve">Joshua Allen:
</t>
        </r>
        <r>
          <rPr>
            <sz val="9"/>
            <color indexed="81"/>
            <rFont val="Tahoma"/>
            <family val="2"/>
          </rPr>
          <t xml:space="preserve">The last estimate I saw was for $41,000,000
</t>
        </r>
        <r>
          <rPr>
            <b/>
            <sz val="9"/>
            <color indexed="81"/>
            <rFont val="Tahoma"/>
            <family val="2"/>
          </rPr>
          <t>Kevin Leland:</t>
        </r>
        <r>
          <rPr>
            <sz val="9"/>
            <color indexed="81"/>
            <rFont val="Tahoma"/>
            <family val="2"/>
          </rPr>
          <t xml:space="preserve">
Here is my estimate for $42,000,000
</t>
        </r>
        <r>
          <rPr>
            <b/>
            <sz val="9"/>
            <color indexed="81"/>
            <rFont val="Tahoma"/>
            <family val="2"/>
          </rPr>
          <t>Linda Thorpe:</t>
        </r>
        <r>
          <rPr>
            <sz val="9"/>
            <color indexed="81"/>
            <rFont val="Tahoma"/>
            <family val="2"/>
          </rPr>
          <t xml:space="preserve">
Sorry Kevin, your estimate is out of date. Joshua has the latest estimate. We'll use his.
</t>
        </r>
        <r>
          <rPr>
            <b/>
            <sz val="9"/>
            <color indexed="81"/>
            <rFont val="Tahoma"/>
            <family val="2"/>
          </rPr>
          <t>Kevin Leland:</t>
        </r>
        <r>
          <rPr>
            <sz val="9"/>
            <color indexed="81"/>
            <rFont val="Tahoma"/>
            <family val="2"/>
          </rPr>
          <t xml:space="preserve">
OK
</t>
        </r>
      </text>
    </comment>
  </commentList>
</comments>
</file>

<file path=xl/sharedStrings.xml><?xml version="1.0" encoding="utf-8"?>
<sst xmlns="http://schemas.openxmlformats.org/spreadsheetml/2006/main" count="57" uniqueCount="53">
  <si>
    <t>Plush Pets</t>
  </si>
  <si>
    <t>Operating Activities</t>
  </si>
  <si>
    <t>Net Income</t>
  </si>
  <si>
    <t>Adjustments to reconcile net income to net cash from operating activities</t>
  </si>
  <si>
    <t>Depreciation and amortization</t>
  </si>
  <si>
    <t>Research and development</t>
  </si>
  <si>
    <t>Litigation and related interest accrual reversal</t>
  </si>
  <si>
    <t>Changes in operating assets and liabilities</t>
  </si>
  <si>
    <t>Accounts receivable</t>
  </si>
  <si>
    <t>Inventories</t>
  </si>
  <si>
    <t>Deferred income taxes</t>
  </si>
  <si>
    <t>Prepaid expenses</t>
  </si>
  <si>
    <t>Accounts payable</t>
  </si>
  <si>
    <t>Accrued income taxes</t>
  </si>
  <si>
    <t>Net cash provided by operating activities</t>
  </si>
  <si>
    <t>Investing Activities</t>
  </si>
  <si>
    <t>Purchases of marketable securities</t>
  </si>
  <si>
    <t>Maturities of marketable securities</t>
  </si>
  <si>
    <t>Equipment purchases</t>
  </si>
  <si>
    <t>Building purchases</t>
  </si>
  <si>
    <t>Proceeds from disposition of fixed assets</t>
  </si>
  <si>
    <t>Software purchases</t>
  </si>
  <si>
    <t>Acquisition of other assets</t>
  </si>
  <si>
    <t>Other</t>
  </si>
  <si>
    <t>Net cash provided by investing activities</t>
  </si>
  <si>
    <t>Financing Activities</t>
  </si>
  <si>
    <t>Proceeds from common stock</t>
  </si>
  <si>
    <t>Dividends paid</t>
  </si>
  <si>
    <t>Net cash provided in financing activities</t>
  </si>
  <si>
    <t>Summary</t>
  </si>
  <si>
    <t>Net change in cash and cash equivalents</t>
  </si>
  <si>
    <t>Cash and cash equivalents at beginning of year</t>
  </si>
  <si>
    <t>Cash and Cash equivalents at end of year</t>
  </si>
  <si>
    <t>Author</t>
  </si>
  <si>
    <t>Date</t>
  </si>
  <si>
    <t>Purpose</t>
  </si>
  <si>
    <t>Revenue</t>
  </si>
  <si>
    <t>Cost and expenses</t>
  </si>
  <si>
    <t>Cost of goods sold</t>
  </si>
  <si>
    <t>Marketing and selling</t>
  </si>
  <si>
    <t>General and administrative</t>
  </si>
  <si>
    <t>Total cost and expenses</t>
  </si>
  <si>
    <t>Income from operations</t>
  </si>
  <si>
    <t>Interest and other income</t>
  </si>
  <si>
    <t>Income before income taxes</t>
  </si>
  <si>
    <t>Provision for income taxes</t>
  </si>
  <si>
    <t>Net income</t>
  </si>
  <si>
    <t>Number of shares</t>
  </si>
  <si>
    <t>Earnings per share</t>
  </si>
  <si>
    <t>Projected Cash Flow</t>
  </si>
  <si>
    <t>Projected For</t>
  </si>
  <si>
    <t>Projected Income Statement</t>
  </si>
  <si>
    <t>To project cash and income for the upcoming fiscal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</si>
</sst>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m\ dd\,\ yyyy"/>
    <numFmt numFmtId="165" formatCode="_(&quot;$&quot;* #,##0_);_(&quot;$&quot;* \(#,##0\);_(&quot;$&quot;* #,##0_);_(@_)"/>
    <numFmt numFmtId="166" formatCode="_(* #,##0_);_(* \(#,##0\);_(* &quot;-&quot;??_);_(@_)"/>
    <numFmt numFmtId="167" formatCode="_(* #,##0_);_(* \(#,##0\);_(* #,##0_);_(@_)"/>
    <numFmt numFmtId="168" formatCode="_(&quot;$&quot;* #,##0_);_(&quot;$&quot;* \(#,##0\);_(&quot;$&quot;* &quot;-&quot;??_);_(@_)"/>
    <numFmt numFmtId="169" formatCode="&quot;$&quot;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22"/>
      <color theme="4"/>
      <name val="Calibri Light"/>
      <family val="2"/>
      <scheme val="major"/>
    </font>
    <font>
      <sz val="11"/>
      <color theme="4"/>
      <name val="Calibri"/>
      <family val="2"/>
      <scheme val="minor"/>
    </font>
    <font>
      <sz val="10"/>
      <name val="Arial"/>
      <family val="2"/>
    </font>
    <font>
      <b/>
      <sz val="12"/>
      <color theme="4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22"/>
      <color theme="9"/>
      <name val="Calibri Light"/>
      <family val="2"/>
      <scheme val="major"/>
    </font>
    <font>
      <b/>
      <sz val="12"/>
      <color theme="9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double">
        <color theme="9" tint="-0.24994659260841701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9"/>
      </top>
      <bottom style="double">
        <color theme="9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</cellStyleXfs>
  <cellXfs count="65">
    <xf numFmtId="0" fontId="0" fillId="0" borderId="0" xfId="0"/>
    <xf numFmtId="0" fontId="3" fillId="0" borderId="0" xfId="3" applyFont="1"/>
    <xf numFmtId="0" fontId="4" fillId="0" borderId="0" xfId="0" applyFont="1"/>
    <xf numFmtId="0" fontId="5" fillId="2" borderId="0" xfId="4" applyFill="1"/>
    <xf numFmtId="0" fontId="6" fillId="0" borderId="0" xfId="4" applyFont="1"/>
    <xf numFmtId="0" fontId="7" fillId="0" borderId="0" xfId="4" applyFont="1"/>
    <xf numFmtId="0" fontId="8" fillId="0" borderId="0" xfId="4" applyFont="1" applyAlignment="1"/>
    <xf numFmtId="0" fontId="9" fillId="0" borderId="0" xfId="4" applyFont="1" applyAlignment="1">
      <alignment horizontal="right"/>
    </xf>
    <xf numFmtId="0" fontId="10" fillId="0" borderId="0" xfId="4" applyFont="1"/>
    <xf numFmtId="0" fontId="8" fillId="0" borderId="0" xfId="4" applyFont="1" applyAlignment="1">
      <alignment horizontal="left"/>
    </xf>
    <xf numFmtId="165" fontId="7" fillId="0" borderId="0" xfId="4" applyNumberFormat="1" applyFont="1"/>
    <xf numFmtId="0" fontId="8" fillId="0" borderId="0" xfId="4" applyFont="1" applyAlignment="1">
      <alignment horizontal="left" indent="2"/>
    </xf>
    <xf numFmtId="38" fontId="7" fillId="0" borderId="0" xfId="4" applyNumberFormat="1" applyFont="1"/>
    <xf numFmtId="0" fontId="7" fillId="0" borderId="0" xfId="4" applyFont="1" applyAlignment="1">
      <alignment vertical="center" wrapText="1"/>
    </xf>
    <xf numFmtId="0" fontId="8" fillId="0" borderId="0" xfId="4" applyFont="1" applyBorder="1" applyAlignment="1">
      <alignment horizontal="left" indent="2"/>
    </xf>
    <xf numFmtId="38" fontId="7" fillId="0" borderId="0" xfId="4" applyNumberFormat="1" applyFont="1" applyBorder="1"/>
    <xf numFmtId="0" fontId="8" fillId="0" borderId="0" xfId="4" applyFont="1"/>
    <xf numFmtId="0" fontId="8" fillId="0" borderId="0" xfId="4" applyFont="1" applyBorder="1" applyAlignment="1">
      <alignment horizontal="left"/>
    </xf>
    <xf numFmtId="167" fontId="7" fillId="0" borderId="0" xfId="4" applyNumberFormat="1" applyFont="1" applyBorder="1"/>
    <xf numFmtId="0" fontId="11" fillId="0" borderId="0" xfId="4" applyFont="1" applyFill="1"/>
    <xf numFmtId="0" fontId="7" fillId="0" borderId="0" xfId="4" applyFont="1" applyFill="1"/>
    <xf numFmtId="0" fontId="7" fillId="0" borderId="0" xfId="4" applyFont="1" applyFill="1" applyAlignment="1">
      <alignment wrapText="1"/>
    </xf>
    <xf numFmtId="165" fontId="7" fillId="0" borderId="0" xfId="4" applyNumberFormat="1" applyFont="1" applyFill="1"/>
    <xf numFmtId="0" fontId="10" fillId="0" borderId="0" xfId="4" applyFont="1" applyAlignment="1">
      <alignment horizontal="left"/>
    </xf>
    <xf numFmtId="168" fontId="10" fillId="0" borderId="0" xfId="2" applyNumberFormat="1" applyFont="1" applyBorder="1"/>
    <xf numFmtId="168" fontId="10" fillId="0" borderId="0" xfId="2" quotePrefix="1" applyNumberFormat="1" applyFont="1" applyBorder="1"/>
    <xf numFmtId="38" fontId="8" fillId="0" borderId="0" xfId="4" applyNumberFormat="1" applyFont="1"/>
    <xf numFmtId="38" fontId="8" fillId="0" borderId="0" xfId="4" applyNumberFormat="1" applyFont="1" applyBorder="1"/>
    <xf numFmtId="0" fontId="8" fillId="0" borderId="0" xfId="4" applyFont="1" applyBorder="1"/>
    <xf numFmtId="38" fontId="8" fillId="0" borderId="0" xfId="4" quotePrefix="1" applyNumberFormat="1" applyFont="1" applyBorder="1"/>
    <xf numFmtId="169" fontId="8" fillId="0" borderId="0" xfId="4" applyNumberFormat="1" applyFont="1" applyBorder="1"/>
    <xf numFmtId="0" fontId="12" fillId="0" borderId="0" xfId="3" applyFont="1"/>
    <xf numFmtId="0" fontId="8" fillId="3" borderId="1" xfId="0" applyFont="1" applyFill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14" fontId="8" fillId="0" borderId="1" xfId="0" applyNumberFormat="1" applyFont="1" applyBorder="1" applyAlignment="1">
      <alignment vertical="top" wrapText="1"/>
    </xf>
    <xf numFmtId="0" fontId="13" fillId="0" borderId="0" xfId="4" applyFont="1"/>
    <xf numFmtId="164" fontId="14" fillId="0" borderId="0" xfId="0" applyNumberFormat="1" applyFont="1"/>
    <xf numFmtId="0" fontId="8" fillId="3" borderId="0" xfId="4" applyFont="1" applyFill="1" applyAlignment="1">
      <alignment horizontal="left" wrapText="1"/>
    </xf>
    <xf numFmtId="165" fontId="7" fillId="3" borderId="0" xfId="4" applyNumberFormat="1" applyFont="1" applyFill="1"/>
    <xf numFmtId="0" fontId="8" fillId="3" borderId="0" xfId="4" applyFont="1" applyFill="1" applyAlignment="1">
      <alignment horizontal="left"/>
    </xf>
    <xf numFmtId="38" fontId="7" fillId="3" borderId="0" xfId="4" applyNumberFormat="1" applyFont="1" applyFill="1"/>
    <xf numFmtId="0" fontId="10" fillId="0" borderId="2" xfId="4" applyFont="1" applyBorder="1"/>
    <xf numFmtId="166" fontId="10" fillId="0" borderId="2" xfId="1" applyNumberFormat="1" applyFont="1" applyBorder="1"/>
    <xf numFmtId="0" fontId="15" fillId="4" borderId="0" xfId="4" applyFont="1" applyFill="1" applyAlignment="1">
      <alignment horizontal="center"/>
    </xf>
    <xf numFmtId="0" fontId="15" fillId="4" borderId="3" xfId="4" applyFont="1" applyFill="1" applyBorder="1" applyAlignment="1">
      <alignment horizontal="center"/>
    </xf>
    <xf numFmtId="168" fontId="8" fillId="4" borderId="0" xfId="4" applyNumberFormat="1" applyFont="1" applyFill="1" applyAlignment="1">
      <alignment horizontal="right"/>
    </xf>
    <xf numFmtId="0" fontId="10" fillId="4" borderId="0" xfId="4" applyFont="1" applyFill="1" applyAlignment="1">
      <alignment horizontal="right"/>
    </xf>
    <xf numFmtId="0" fontId="8" fillId="4" borderId="0" xfId="4" applyFont="1" applyFill="1" applyAlignment="1">
      <alignment horizontal="right" wrapText="1"/>
    </xf>
    <xf numFmtId="0" fontId="8" fillId="4" borderId="0" xfId="4" applyFont="1" applyFill="1" applyAlignment="1">
      <alignment horizontal="right"/>
    </xf>
    <xf numFmtId="166" fontId="8" fillId="4" borderId="0" xfId="1" applyNumberFormat="1" applyFont="1" applyFill="1" applyAlignment="1">
      <alignment horizontal="right" indent="2"/>
    </xf>
    <xf numFmtId="166" fontId="8" fillId="4" borderId="0" xfId="1" applyNumberFormat="1" applyFont="1" applyFill="1" applyBorder="1" applyAlignment="1">
      <alignment horizontal="right" indent="2"/>
    </xf>
    <xf numFmtId="166" fontId="10" fillId="4" borderId="2" xfId="1" applyNumberFormat="1" applyFont="1" applyFill="1" applyBorder="1" applyAlignment="1">
      <alignment horizontal="right"/>
    </xf>
    <xf numFmtId="166" fontId="8" fillId="4" borderId="0" xfId="1" applyNumberFormat="1" applyFont="1" applyFill="1" applyAlignment="1">
      <alignment horizontal="right"/>
    </xf>
    <xf numFmtId="166" fontId="10" fillId="4" borderId="0" xfId="1" applyNumberFormat="1" applyFont="1" applyFill="1" applyAlignment="1">
      <alignment horizontal="right"/>
    </xf>
    <xf numFmtId="166" fontId="8" fillId="4" borderId="0" xfId="1" applyNumberFormat="1" applyFont="1" applyFill="1" applyBorder="1" applyAlignment="1">
      <alignment horizontal="right"/>
    </xf>
    <xf numFmtId="6" fontId="8" fillId="3" borderId="0" xfId="4" applyNumberFormat="1" applyFont="1" applyFill="1"/>
    <xf numFmtId="0" fontId="10" fillId="0" borderId="4" xfId="4" applyFont="1" applyBorder="1"/>
    <xf numFmtId="38" fontId="10" fillId="0" borderId="4" xfId="4" applyNumberFormat="1" applyFont="1" applyBorder="1"/>
    <xf numFmtId="168" fontId="10" fillId="4" borderId="0" xfId="2" applyNumberFormat="1" applyFont="1" applyFill="1" applyBorder="1"/>
    <xf numFmtId="6" fontId="8" fillId="4" borderId="0" xfId="4" applyNumberFormat="1" applyFont="1" applyFill="1"/>
    <xf numFmtId="38" fontId="8" fillId="4" borderId="0" xfId="4" applyNumberFormat="1" applyFont="1" applyFill="1"/>
    <xf numFmtId="38" fontId="8" fillId="4" borderId="0" xfId="4" applyNumberFormat="1" applyFont="1" applyFill="1" applyBorder="1"/>
    <xf numFmtId="38" fontId="10" fillId="4" borderId="4" xfId="4" applyNumberFormat="1" applyFont="1" applyFill="1" applyBorder="1"/>
    <xf numFmtId="169" fontId="8" fillId="4" borderId="0" xfId="4" applyNumberFormat="1" applyFont="1" applyFill="1" applyBorder="1"/>
    <xf numFmtId="38" fontId="10" fillId="0" borderId="2" xfId="1" applyNumberFormat="1" applyFont="1" applyBorder="1"/>
  </cellXfs>
  <cellStyles count="5">
    <cellStyle name="Comma" xfId="1" builtinId="3"/>
    <cellStyle name="Currency" xfId="2" builtinId="4"/>
    <cellStyle name="Normal" xfId="0" builtinId="0"/>
    <cellStyle name="Normal 2" xfId="4"/>
    <cellStyle name="Title" xfId="3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58843E4-369D-4315-B170-BF7D0FE5ECCA}" diskRevisions="1" revisionId="11" version="6">
  <header guid="{739EC808-063B-4A81-92F3-F9546A493022}" dateTime="2017-03-01T09:53:23" maxSheetId="4" userName="Chayla Sastry" r:id="rId1">
    <sheetIdMap count="3">
      <sheetId val="1"/>
      <sheetId val="2"/>
      <sheetId val="3"/>
    </sheetIdMap>
  </header>
  <header guid="{7CEF20DA-7083-4488-B9D3-EBD9BC3C525C}" dateTime="2017-03-01T11:47:50" maxSheetId="4" userName="Joshua Allen" r:id="rId2" minRId="1" maxRId="5">
    <sheetIdMap count="3">
      <sheetId val="1"/>
      <sheetId val="2"/>
      <sheetId val="3"/>
    </sheetIdMap>
  </header>
  <header guid="{696BE47C-B159-4237-ACFA-6036B598DA76}" dateTime="2017-03-01T14:37:31" maxSheetId="4" userName="Kevin Leland" r:id="rId3" minRId="6" maxRId="7">
    <sheetIdMap count="3">
      <sheetId val="1"/>
      <sheetId val="2"/>
      <sheetId val="3"/>
    </sheetIdMap>
  </header>
  <header guid="{B806250F-7910-40AB-8CA2-DF942DB6EF25}" dateTime="2017-03-02T09:06:56" maxSheetId="4" userName="Linda Thorpe" r:id="rId4" minRId="8" maxRId="9">
    <sheetIdMap count="3">
      <sheetId val="1"/>
      <sheetId val="2"/>
      <sheetId val="3"/>
    </sheetIdMap>
  </header>
  <header guid="{9E915CD4-63E8-4F5A-BC73-88C2B080786A}" dateTime="2017-03-02T11:18:25" maxSheetId="4" userName="Kevin Leland" r:id="rId5">
    <sheetIdMap count="3">
      <sheetId val="1"/>
      <sheetId val="2"/>
      <sheetId val="3"/>
    </sheetIdMap>
  </header>
  <header guid="{C58843E4-369D-4315-B170-BF7D0FE5ECCA}" dateTime="2017-03-02T13:29:29" maxSheetId="4" userName="Joshua Allen" r:id="rId6" minRId="10" maxRId="11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3" numFmtId="34">
    <oc r="B5">
      <v>40000000</v>
    </oc>
    <nc r="B5">
      <v>41000000</v>
    </nc>
  </rcc>
  <rcc rId="2" sId="3" numFmtId="4">
    <oc r="B7">
      <v>3900000</v>
    </oc>
    <nc r="B7">
      <v>4000000</v>
    </nc>
  </rcc>
  <rcc rId="3" sId="3" numFmtId="4">
    <oc r="B10">
      <v>6500000</v>
    </oc>
    <nc r="B10">
      <v>6600000</v>
    </nc>
  </rcc>
  <rcmt sheetId="3" cell="B5" guid="{5B11AE9B-3D6A-41B7-8495-BC407B6A212D}" author="Chayla Sastry" oldLength="94" newLength="62"/>
  <rcv guid="{BE207EAC-9354-4E8E-9567-CBB9FD5B83E4}" action="add"/>
  <rsnm rId="4" sheetId="2" oldName="[Group.xlsx]Projected Cash Flow" newName="[Group.xlsx]Cash Flow Projections"/>
  <rsnm rId="5" sheetId="3" oldName="[Group.xlsx]Projected Income" newName="[Group.xlsx]Income Projections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" sId="3" numFmtId="34">
    <oc r="B5">
      <v>41000000</v>
    </oc>
    <nc r="B5">
      <v>42000000</v>
    </nc>
  </rcc>
  <rcc rId="7" sId="3" numFmtId="4">
    <oc r="B15">
      <v>320000</v>
    </oc>
    <nc r="B15">
      <v>325000</v>
    </nc>
  </rcc>
  <rcmt sheetId="3" cell="B5" guid="{153BDC38-4EDC-4E5F-A16D-D073AAF1B871}" author="Chayla Sastry" oldLength="156" newLength="51"/>
  <rcv guid="{EA299869-3BF7-4091-B63B-EC09F3A2BE97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" sId="3" numFmtId="34">
    <oc r="B5">
      <v>42000000</v>
    </oc>
    <nc r="B5">
      <v>41000000</v>
    </nc>
  </rcc>
  <rcc rId="9" sId="3" numFmtId="4">
    <oc r="B7">
      <v>4000000</v>
    </oc>
    <nc r="B7">
      <v>4100000</v>
    </nc>
  </rcc>
  <rcmt sheetId="3" cell="B5" guid="{7D221CAA-4492-4514-830B-6CE712CB6E0D}" author="Chayla Sastry" oldLength="207" newLength="104"/>
  <rcv guid="{A2661861-3CCF-49EF-B55E-E392B631519E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3" cell="B5" guid="{64AE82BC-2007-4764-91E0-4BCDC50BBFB4}" author="Chayla Sastry" oldLength="311" newLength="19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snm rId="10" sheetId="2" oldName="[Group.xlsx]Cash Flow Projections" newName="[Group.xlsx]Projected Cash Flow Schedule"/>
  <rsnm rId="11" sheetId="3" oldName="[Group.xlsx]Income Projections" newName="[Group.xlsx]Projected Income Statement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"/>
  <sheetViews>
    <sheetView tabSelected="1" zoomScale="120" zoomScaleNormal="120" workbookViewId="0">
      <selection activeCell="B3" sqref="B3"/>
    </sheetView>
  </sheetViews>
  <sheetFormatPr defaultRowHeight="15" x14ac:dyDescent="0.25"/>
  <cols>
    <col min="1" max="1" width="10" customWidth="1"/>
    <col min="2" max="2" width="31.85546875" customWidth="1"/>
  </cols>
  <sheetData>
    <row r="1" spans="1:2" s="2" customFormat="1" ht="28.5" x14ac:dyDescent="0.45">
      <c r="A1" s="31" t="s">
        <v>0</v>
      </c>
    </row>
    <row r="3" spans="1:2" x14ac:dyDescent="0.25">
      <c r="A3" s="32" t="s">
        <v>33</v>
      </c>
      <c r="B3" s="33"/>
    </row>
    <row r="4" spans="1:2" x14ac:dyDescent="0.25">
      <c r="A4" s="32" t="s">
        <v>34</v>
      </c>
      <c r="B4" s="34"/>
    </row>
    <row r="5" spans="1:2" ht="30" x14ac:dyDescent="0.25">
      <c r="A5" s="32" t="s">
        <v>35</v>
      </c>
      <c r="B5" s="33" t="s">
        <v>52</v>
      </c>
    </row>
  </sheetData>
  <customSheetViews>
    <customSheetView guid="{A2661861-3CCF-49EF-B55E-E392B631519E}" scale="120" fitToPage="1">
      <selection activeCell="B3" sqref="B3"/>
      <pageMargins left="0.7" right="0.7" top="0.75" bottom="0.75" header="0.3" footer="0.3"/>
      <pageSetup orientation="portrait" r:id="rId1"/>
    </customSheetView>
    <customSheetView guid="{BE207EAC-9354-4E8E-9567-CBB9FD5B83E4}" scale="120" fitToPage="1">
      <selection activeCell="B3" sqref="B3"/>
      <pageMargins left="0.7" right="0.7" top="0.75" bottom="0.75" header="0.3" footer="0.3"/>
      <pageSetup orientation="portrait" r:id="rId2"/>
    </customSheetView>
    <customSheetView guid="{0151BCD1-8615-47F4-A274-26B153FABA5E}" scale="120" fitToPage="1">
      <selection activeCell="B3" sqref="B3"/>
      <pageMargins left="0.7" right="0.7" top="0.75" bottom="0.75" header="0.3" footer="0.3"/>
      <pageSetup orientation="portrait" r:id="rId3"/>
    </customSheetView>
    <customSheetView guid="{EA299869-3BF7-4091-B63B-EC09F3A2BE97}" scale="120" fitToPage="1">
      <selection activeCell="B3" sqref="B3"/>
      <pageMargins left="0.7" right="0.7" top="0.75" bottom="0.75" header="0.3" footer="0.3"/>
      <pageSetup orientation="portrait" r:id="rId4"/>
    </customSheetView>
  </customSheetViews>
  <pageMargins left="0.7" right="0.7" top="0.75" bottom="0.75" header="0.3" footer="0.3"/>
  <pageSetup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43"/>
  <sheetViews>
    <sheetView zoomScale="120" zoomScaleNormal="120" workbookViewId="0">
      <selection activeCell="B6" sqref="B6"/>
    </sheetView>
  </sheetViews>
  <sheetFormatPr defaultRowHeight="12.75" x14ac:dyDescent="0.2"/>
  <cols>
    <col min="1" max="1" width="44.85546875" style="5" customWidth="1"/>
    <col min="2" max="5" width="15.7109375" style="5" customWidth="1"/>
    <col min="6" max="16384" width="9.140625" style="5"/>
  </cols>
  <sheetData>
    <row r="1" spans="1:57" s="3" customFormat="1" ht="27" customHeight="1" x14ac:dyDescent="0.45">
      <c r="A1" s="31" t="s">
        <v>0</v>
      </c>
      <c r="B1" s="1"/>
      <c r="C1" s="2"/>
      <c r="D1" s="2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</row>
    <row r="2" spans="1:57" ht="15.75" x14ac:dyDescent="0.25">
      <c r="A2" s="35" t="s">
        <v>49</v>
      </c>
      <c r="B2" s="4"/>
      <c r="D2" s="6"/>
    </row>
    <row r="3" spans="1:57" ht="15.75" x14ac:dyDescent="0.25">
      <c r="A3" s="4"/>
      <c r="B3" s="43" t="s">
        <v>50</v>
      </c>
      <c r="E3" s="7"/>
    </row>
    <row r="4" spans="1:57" ht="15.75" x14ac:dyDescent="0.25">
      <c r="A4" s="35"/>
      <c r="B4" s="44">
        <v>2017</v>
      </c>
      <c r="C4" s="36">
        <v>42734</v>
      </c>
      <c r="D4" s="36">
        <v>42369</v>
      </c>
      <c r="E4" s="36">
        <v>42004</v>
      </c>
    </row>
    <row r="5" spans="1:57" ht="15" x14ac:dyDescent="0.25">
      <c r="A5" s="8" t="s">
        <v>1</v>
      </c>
      <c r="B5" s="46"/>
    </row>
    <row r="6" spans="1:57" ht="15" x14ac:dyDescent="0.25">
      <c r="A6" s="9" t="s">
        <v>2</v>
      </c>
      <c r="B6" s="45">
        <f>'Projected Income Statement'!B16</f>
        <v>9725000</v>
      </c>
      <c r="C6" s="10">
        <f>'Projected Income Statement'!C16</f>
        <v>8545000</v>
      </c>
      <c r="D6" s="10">
        <f>'Projected Income Statement'!D16</f>
        <v>4042000</v>
      </c>
      <c r="E6" s="10">
        <f>'Projected Income Statement'!E16</f>
        <v>3200000</v>
      </c>
    </row>
    <row r="7" spans="1:57" ht="30" x14ac:dyDescent="0.25">
      <c r="A7" s="37" t="s">
        <v>3</v>
      </c>
      <c r="B7" s="47"/>
      <c r="C7" s="38"/>
      <c r="D7" s="38"/>
      <c r="E7" s="38"/>
    </row>
    <row r="8" spans="1:57" ht="15" x14ac:dyDescent="0.25">
      <c r="A8" s="11" t="s">
        <v>4</v>
      </c>
      <c r="B8" s="49">
        <v>3200000</v>
      </c>
      <c r="C8" s="12">
        <v>3150000</v>
      </c>
      <c r="D8" s="12">
        <v>2480000</v>
      </c>
      <c r="E8" s="12">
        <v>1795000</v>
      </c>
    </row>
    <row r="9" spans="1:57" ht="15" x14ac:dyDescent="0.25">
      <c r="A9" s="11" t="s">
        <v>5</v>
      </c>
      <c r="B9" s="49">
        <v>575000</v>
      </c>
      <c r="C9" s="12">
        <v>631000</v>
      </c>
      <c r="D9" s="12">
        <v>1124000</v>
      </c>
      <c r="E9" s="12">
        <v>752000</v>
      </c>
    </row>
    <row r="10" spans="1:57" ht="15" x14ac:dyDescent="0.25">
      <c r="A10" s="11" t="s">
        <v>6</v>
      </c>
      <c r="B10" s="49">
        <v>0</v>
      </c>
      <c r="C10" s="12">
        <v>-124000</v>
      </c>
      <c r="D10" s="12"/>
      <c r="E10" s="12"/>
    </row>
    <row r="11" spans="1:57" ht="15" x14ac:dyDescent="0.25">
      <c r="A11" s="39" t="s">
        <v>7</v>
      </c>
      <c r="B11" s="48"/>
      <c r="C11" s="40"/>
      <c r="D11" s="40"/>
      <c r="E11" s="40"/>
    </row>
    <row r="12" spans="1:57" ht="15" x14ac:dyDescent="0.25">
      <c r="A12" s="11" t="s">
        <v>8</v>
      </c>
      <c r="B12" s="49">
        <v>-600000</v>
      </c>
      <c r="C12" s="12">
        <v>-778000</v>
      </c>
      <c r="D12" s="12">
        <v>-279000</v>
      </c>
      <c r="E12" s="12">
        <v>1268000</v>
      </c>
    </row>
    <row r="13" spans="1:57" ht="15" x14ac:dyDescent="0.25">
      <c r="A13" s="11" t="s">
        <v>9</v>
      </c>
      <c r="B13" s="49">
        <v>-10000</v>
      </c>
      <c r="C13" s="12">
        <v>-12000</v>
      </c>
      <c r="D13" s="12">
        <v>27000</v>
      </c>
      <c r="E13" s="12">
        <v>117000</v>
      </c>
      <c r="G13" s="13"/>
      <c r="H13" s="13"/>
      <c r="I13" s="13"/>
      <c r="J13" s="13"/>
      <c r="K13" s="13"/>
    </row>
    <row r="14" spans="1:57" ht="15" x14ac:dyDescent="0.25">
      <c r="A14" s="11" t="s">
        <v>10</v>
      </c>
      <c r="B14" s="49">
        <v>675000</v>
      </c>
      <c r="C14" s="12">
        <v>472000</v>
      </c>
      <c r="D14" s="12">
        <v>-547000</v>
      </c>
      <c r="E14" s="12">
        <v>-39000</v>
      </c>
      <c r="G14" s="13"/>
      <c r="H14" s="13"/>
      <c r="I14" s="13"/>
      <c r="J14" s="13"/>
      <c r="K14" s="13"/>
    </row>
    <row r="15" spans="1:57" ht="15" x14ac:dyDescent="0.25">
      <c r="A15" s="11" t="s">
        <v>11</v>
      </c>
      <c r="B15" s="49">
        <v>-220000</v>
      </c>
      <c r="C15" s="12">
        <v>-181000</v>
      </c>
      <c r="D15" s="12">
        <v>75000</v>
      </c>
      <c r="E15" s="12">
        <v>45000</v>
      </c>
      <c r="G15" s="13"/>
      <c r="H15" s="13"/>
      <c r="I15" s="13"/>
      <c r="J15" s="13"/>
      <c r="K15" s="13"/>
    </row>
    <row r="16" spans="1:57" ht="15" x14ac:dyDescent="0.25">
      <c r="A16" s="11" t="s">
        <v>12</v>
      </c>
      <c r="B16" s="49">
        <v>250000</v>
      </c>
      <c r="C16" s="12">
        <v>220000</v>
      </c>
      <c r="D16" s="12">
        <v>2006000</v>
      </c>
      <c r="E16" s="12">
        <v>-216000</v>
      </c>
      <c r="G16" s="13"/>
      <c r="H16" s="13"/>
      <c r="I16" s="13"/>
      <c r="J16" s="13"/>
      <c r="K16" s="13"/>
    </row>
    <row r="17" spans="1:5" ht="15" x14ac:dyDescent="0.25">
      <c r="A17" s="14" t="s">
        <v>13</v>
      </c>
      <c r="B17" s="50">
        <v>800000</v>
      </c>
      <c r="C17" s="15">
        <v>711000</v>
      </c>
      <c r="D17" s="15">
        <v>63000</v>
      </c>
      <c r="E17" s="15">
        <v>477000</v>
      </c>
    </row>
    <row r="18" spans="1:5" ht="15.75" customHeight="1" thickBot="1" x14ac:dyDescent="0.3">
      <c r="A18" s="41" t="s">
        <v>14</v>
      </c>
      <c r="B18" s="51">
        <f>SUM(B6:B17)</f>
        <v>14395000</v>
      </c>
      <c r="C18" s="42">
        <f>SUM(C6:C17)</f>
        <v>12634000</v>
      </c>
      <c r="D18" s="42">
        <f t="shared" ref="D18:E18" si="0">SUM(D6:D17)</f>
        <v>8991000</v>
      </c>
      <c r="E18" s="42">
        <f t="shared" si="0"/>
        <v>7399000</v>
      </c>
    </row>
    <row r="19" spans="1:5" ht="15.75" thickTop="1" x14ac:dyDescent="0.25">
      <c r="A19" s="16"/>
      <c r="B19" s="52"/>
    </row>
    <row r="20" spans="1:5" ht="15" x14ac:dyDescent="0.25">
      <c r="A20" s="8" t="s">
        <v>15</v>
      </c>
      <c r="B20" s="53"/>
      <c r="C20" s="12"/>
      <c r="D20" s="12"/>
      <c r="E20" s="12"/>
    </row>
    <row r="21" spans="1:5" ht="15" x14ac:dyDescent="0.25">
      <c r="A21" s="9" t="s">
        <v>16</v>
      </c>
      <c r="B21" s="52">
        <v>-45000000</v>
      </c>
      <c r="C21" s="12">
        <v>-41930000</v>
      </c>
      <c r="D21" s="12">
        <v>-55101000</v>
      </c>
      <c r="E21" s="12">
        <v>-34178000</v>
      </c>
    </row>
    <row r="22" spans="1:5" ht="15" x14ac:dyDescent="0.25">
      <c r="A22" s="9" t="s">
        <v>17</v>
      </c>
      <c r="B22" s="52">
        <v>34000000</v>
      </c>
      <c r="C22" s="12">
        <v>33632000</v>
      </c>
      <c r="D22" s="12">
        <v>46047000</v>
      </c>
      <c r="E22" s="12">
        <v>25203000</v>
      </c>
    </row>
    <row r="23" spans="1:5" ht="15" x14ac:dyDescent="0.25">
      <c r="A23" s="9" t="s">
        <v>18</v>
      </c>
      <c r="B23" s="52">
        <v>-1600000</v>
      </c>
      <c r="C23" s="12">
        <v>-1520000</v>
      </c>
      <c r="D23" s="12">
        <v>-750000</v>
      </c>
      <c r="E23" s="12">
        <v>-870000</v>
      </c>
    </row>
    <row r="24" spans="1:5" ht="15" x14ac:dyDescent="0.25">
      <c r="A24" s="9" t="s">
        <v>19</v>
      </c>
      <c r="B24" s="52">
        <v>-3700000</v>
      </c>
      <c r="C24" s="12">
        <v>-3464000</v>
      </c>
      <c r="D24" s="12">
        <v>-288000</v>
      </c>
      <c r="E24" s="12">
        <v>-495000</v>
      </c>
    </row>
    <row r="25" spans="1:5" ht="15" x14ac:dyDescent="0.25">
      <c r="A25" s="9" t="s">
        <v>20</v>
      </c>
      <c r="B25" s="52">
        <v>150000</v>
      </c>
      <c r="C25" s="12">
        <v>136000</v>
      </c>
      <c r="D25" s="12"/>
      <c r="E25" s="12"/>
    </row>
    <row r="26" spans="1:5" ht="15" x14ac:dyDescent="0.25">
      <c r="A26" s="9" t="s">
        <v>21</v>
      </c>
      <c r="B26" s="52">
        <v>-350000</v>
      </c>
      <c r="C26" s="12">
        <v>-299000</v>
      </c>
      <c r="D26" s="12">
        <v>-992000</v>
      </c>
      <c r="E26" s="12">
        <v>-50000</v>
      </c>
    </row>
    <row r="27" spans="1:5" ht="13.5" customHeight="1" x14ac:dyDescent="0.25">
      <c r="A27" s="9" t="s">
        <v>22</v>
      </c>
      <c r="B27" s="52">
        <v>-350000</v>
      </c>
      <c r="C27" s="12">
        <v>-310000</v>
      </c>
      <c r="D27" s="12"/>
      <c r="E27" s="12"/>
    </row>
    <row r="28" spans="1:5" ht="12.75" customHeight="1" x14ac:dyDescent="0.25">
      <c r="A28" s="17" t="s">
        <v>23</v>
      </c>
      <c r="B28" s="54">
        <v>-250000</v>
      </c>
      <c r="C28" s="15">
        <v>-239000</v>
      </c>
      <c r="D28" s="15">
        <v>-2000</v>
      </c>
      <c r="E28" s="15">
        <v>-170000</v>
      </c>
    </row>
    <row r="29" spans="1:5" ht="15.75" thickBot="1" x14ac:dyDescent="0.3">
      <c r="A29" s="41" t="s">
        <v>24</v>
      </c>
      <c r="B29" s="51">
        <f>SUM(B21:B28)</f>
        <v>-17100000</v>
      </c>
      <c r="C29" s="42">
        <f>SUM(C21:C28)</f>
        <v>-13994000</v>
      </c>
      <c r="D29" s="42">
        <f>SUM(D21:D28)</f>
        <v>-11086000</v>
      </c>
      <c r="E29" s="42">
        <f>SUM(E21:E28)</f>
        <v>-10560000</v>
      </c>
    </row>
    <row r="30" spans="1:5" ht="15.75" thickTop="1" x14ac:dyDescent="0.25">
      <c r="A30" s="16"/>
      <c r="B30" s="52"/>
    </row>
    <row r="31" spans="1:5" ht="16.5" customHeight="1" x14ac:dyDescent="0.25">
      <c r="A31" s="8" t="s">
        <v>25</v>
      </c>
      <c r="B31" s="53"/>
      <c r="C31" s="12"/>
      <c r="D31" s="12"/>
      <c r="E31" s="12"/>
    </row>
    <row r="32" spans="1:5" ht="15" x14ac:dyDescent="0.25">
      <c r="A32" s="9" t="s">
        <v>26</v>
      </c>
      <c r="B32" s="52">
        <v>4900000</v>
      </c>
      <c r="C32" s="12">
        <v>4528000</v>
      </c>
      <c r="D32" s="12">
        <v>4003000</v>
      </c>
      <c r="E32" s="12">
        <v>1165000</v>
      </c>
    </row>
    <row r="33" spans="1:5" ht="15" x14ac:dyDescent="0.25">
      <c r="A33" s="17" t="s">
        <v>27</v>
      </c>
      <c r="B33" s="54">
        <v>-620000</v>
      </c>
      <c r="C33" s="15">
        <v>-586000</v>
      </c>
      <c r="D33" s="15">
        <v>-565000</v>
      </c>
      <c r="E33" s="15">
        <v>-544000</v>
      </c>
    </row>
    <row r="34" spans="1:5" ht="15.75" thickBot="1" x14ac:dyDescent="0.3">
      <c r="A34" s="41" t="s">
        <v>28</v>
      </c>
      <c r="B34" s="51">
        <f>SUM(B32:B33)</f>
        <v>4280000</v>
      </c>
      <c r="C34" s="42">
        <f>SUM(C32:C33)</f>
        <v>3942000</v>
      </c>
      <c r="D34" s="42">
        <f>SUM(D32:D33)</f>
        <v>3438000</v>
      </c>
      <c r="E34" s="42">
        <f>SUM(E32:E33)</f>
        <v>621000</v>
      </c>
    </row>
    <row r="35" spans="1:5" ht="15.75" thickTop="1" x14ac:dyDescent="0.25">
      <c r="A35" s="16"/>
      <c r="B35" s="52"/>
    </row>
    <row r="36" spans="1:5" ht="15" x14ac:dyDescent="0.25">
      <c r="A36" s="8" t="s">
        <v>29</v>
      </c>
      <c r="B36" s="53"/>
    </row>
    <row r="37" spans="1:5" ht="15" x14ac:dyDescent="0.25">
      <c r="A37" s="9" t="s">
        <v>30</v>
      </c>
      <c r="B37" s="52">
        <f>B18+B29+B34</f>
        <v>1575000</v>
      </c>
      <c r="C37" s="15">
        <f>C18+C29+C34</f>
        <v>2582000</v>
      </c>
      <c r="D37" s="15">
        <f>D18+D29+D34</f>
        <v>1343000</v>
      </c>
      <c r="E37" s="15">
        <f>E18+E29+E34</f>
        <v>-2540000</v>
      </c>
    </row>
    <row r="38" spans="1:5" ht="15" x14ac:dyDescent="0.25">
      <c r="A38" s="9" t="s">
        <v>31</v>
      </c>
      <c r="B38" s="52">
        <f>C39</f>
        <v>1391465</v>
      </c>
      <c r="C38" s="15">
        <f>D39</f>
        <v>-1190535</v>
      </c>
      <c r="D38" s="15">
        <f>E39</f>
        <v>-2533535</v>
      </c>
      <c r="E38" s="18">
        <v>6465</v>
      </c>
    </row>
    <row r="39" spans="1:5" ht="15.75" thickBot="1" x14ac:dyDescent="0.3">
      <c r="A39" s="41" t="s">
        <v>32</v>
      </c>
      <c r="B39" s="51">
        <f>B37+B38</f>
        <v>2966465</v>
      </c>
      <c r="C39" s="42">
        <f>C37+C38</f>
        <v>1391465</v>
      </c>
      <c r="D39" s="64">
        <f>D37+D38</f>
        <v>-1190535</v>
      </c>
      <c r="E39" s="64">
        <f>E37+E38</f>
        <v>-2533535</v>
      </c>
    </row>
    <row r="40" spans="1:5" ht="13.5" thickTop="1" x14ac:dyDescent="0.2"/>
    <row r="42" spans="1:5" x14ac:dyDescent="0.2">
      <c r="A42" s="19"/>
      <c r="B42" s="19"/>
      <c r="C42" s="20"/>
      <c r="D42" s="20"/>
      <c r="E42" s="20"/>
    </row>
    <row r="43" spans="1:5" x14ac:dyDescent="0.2">
      <c r="A43" s="21"/>
      <c r="B43" s="21"/>
      <c r="C43" s="22"/>
      <c r="D43" s="22"/>
      <c r="E43" s="22"/>
    </row>
  </sheetData>
  <customSheetViews>
    <customSheetView guid="{A2661861-3CCF-49EF-B55E-E392B631519E}" scale="120" fitToPage="1">
      <selection activeCell="B6" sqref="B6"/>
      <pageMargins left="0.7" right="0.7" top="0.75" bottom="0.75" header="0.3" footer="0.3"/>
      <pageSetup scale="98" orientation="portrait" r:id="rId1"/>
    </customSheetView>
    <customSheetView guid="{BE207EAC-9354-4E8E-9567-CBB9FD5B83E4}" scale="120" fitToPage="1">
      <selection activeCell="B6" sqref="B6"/>
      <pageMargins left="0.7" right="0.7" top="0.75" bottom="0.75" header="0.3" footer="0.3"/>
      <pageSetup scale="98" orientation="portrait" r:id="rId2"/>
    </customSheetView>
    <customSheetView guid="{0151BCD1-8615-47F4-A274-26B153FABA5E}" scale="120" fitToPage="1">
      <selection activeCell="B6" sqref="B6"/>
      <pageMargins left="0.7" right="0.7" top="0.75" bottom="0.75" header="0.3" footer="0.3"/>
      <pageSetup scale="98" orientation="portrait" r:id="rId3"/>
    </customSheetView>
    <customSheetView guid="{EA299869-3BF7-4091-B63B-EC09F3A2BE97}" scale="120" fitToPage="1">
      <selection activeCell="B6" sqref="B6"/>
      <pageMargins left="0.7" right="0.7" top="0.75" bottom="0.75" header="0.3" footer="0.3"/>
      <pageSetup scale="98" orientation="portrait" r:id="rId4"/>
    </customSheetView>
  </customSheetViews>
  <pageMargins left="0.7" right="0.7" top="0.75" bottom="0.75" header="0.3" footer="0.3"/>
  <pageSetup scale="98"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zoomScale="120" zoomScaleNormal="120" workbookViewId="0"/>
  </sheetViews>
  <sheetFormatPr defaultRowHeight="12.75" x14ac:dyDescent="0.2"/>
  <cols>
    <col min="1" max="1" width="44.85546875" style="5" customWidth="1"/>
    <col min="2" max="5" width="15.7109375" style="5" customWidth="1"/>
    <col min="6" max="16384" width="9.140625" style="5"/>
  </cols>
  <sheetData>
    <row r="1" spans="1:8" s="3" customFormat="1" ht="27" customHeight="1" x14ac:dyDescent="0.45">
      <c r="A1" s="31" t="s">
        <v>0</v>
      </c>
      <c r="B1" s="1"/>
      <c r="C1" s="2"/>
      <c r="D1" s="2"/>
      <c r="E1" s="2"/>
    </row>
    <row r="2" spans="1:8" ht="15.75" x14ac:dyDescent="0.25">
      <c r="A2" s="35" t="s">
        <v>51</v>
      </c>
      <c r="B2" s="4"/>
      <c r="C2" s="6"/>
      <c r="D2" s="6"/>
    </row>
    <row r="3" spans="1:8" ht="15.75" x14ac:dyDescent="0.25">
      <c r="A3" s="4"/>
      <c r="B3" s="43" t="s">
        <v>50</v>
      </c>
      <c r="E3" s="7"/>
    </row>
    <row r="4" spans="1:8" ht="15.75" x14ac:dyDescent="0.25">
      <c r="A4" s="4"/>
      <c r="B4" s="44">
        <v>2017</v>
      </c>
      <c r="C4" s="36">
        <v>42734</v>
      </c>
      <c r="D4" s="36">
        <v>42369</v>
      </c>
      <c r="E4" s="36">
        <v>42004</v>
      </c>
    </row>
    <row r="5" spans="1:8" ht="15" x14ac:dyDescent="0.25">
      <c r="A5" s="23" t="s">
        <v>36</v>
      </c>
      <c r="B5" s="58">
        <v>41000000</v>
      </c>
      <c r="C5" s="24">
        <v>38508000</v>
      </c>
      <c r="D5" s="24">
        <v>30856000</v>
      </c>
      <c r="E5" s="25">
        <v>24834000</v>
      </c>
    </row>
    <row r="6" spans="1:8" ht="15" x14ac:dyDescent="0.25">
      <c r="A6" s="39" t="s">
        <v>37</v>
      </c>
      <c r="B6" s="59"/>
      <c r="C6" s="55"/>
      <c r="D6" s="55"/>
      <c r="E6" s="55"/>
    </row>
    <row r="7" spans="1:8" ht="15" x14ac:dyDescent="0.25">
      <c r="A7" s="11" t="s">
        <v>38</v>
      </c>
      <c r="B7" s="60">
        <v>4100000</v>
      </c>
      <c r="C7" s="26">
        <v>3818000</v>
      </c>
      <c r="D7" s="26">
        <v>3567000</v>
      </c>
      <c r="E7" s="26">
        <v>3211000</v>
      </c>
    </row>
    <row r="8" spans="1:8" ht="15" x14ac:dyDescent="0.25">
      <c r="A8" s="11" t="s">
        <v>39</v>
      </c>
      <c r="B8" s="60">
        <v>13500000</v>
      </c>
      <c r="C8" s="26">
        <v>13028000</v>
      </c>
      <c r="D8" s="26">
        <v>11855000</v>
      </c>
      <c r="E8" s="26">
        <v>9997000</v>
      </c>
    </row>
    <row r="9" spans="1:8" ht="15" x14ac:dyDescent="0.25">
      <c r="A9" s="11" t="s">
        <v>5</v>
      </c>
      <c r="B9" s="60">
        <v>7400000</v>
      </c>
      <c r="C9" s="26">
        <v>7140000</v>
      </c>
      <c r="D9" s="26">
        <v>6122000</v>
      </c>
      <c r="E9" s="26">
        <v>4685000</v>
      </c>
      <c r="F9" s="12"/>
      <c r="G9" s="12"/>
      <c r="H9" s="12"/>
    </row>
    <row r="10" spans="1:8" ht="15" x14ac:dyDescent="0.25">
      <c r="A10" s="11" t="s">
        <v>40</v>
      </c>
      <c r="B10" s="61">
        <v>6600000</v>
      </c>
      <c r="C10" s="27">
        <v>6370000</v>
      </c>
      <c r="D10" s="27">
        <v>5554000</v>
      </c>
      <c r="E10" s="27">
        <v>3951000</v>
      </c>
      <c r="F10" s="12"/>
      <c r="G10" s="12"/>
      <c r="H10" s="12"/>
    </row>
    <row r="11" spans="1:8" ht="15.75" thickBot="1" x14ac:dyDescent="0.3">
      <c r="A11" s="56" t="s">
        <v>41</v>
      </c>
      <c r="B11" s="62">
        <f>SUM(B7:B10)</f>
        <v>31600000</v>
      </c>
      <c r="C11" s="57">
        <f>SUM(C7:C10)</f>
        <v>30356000</v>
      </c>
      <c r="D11" s="57">
        <f t="shared" ref="D11:E11" si="0">SUM(D7:D10)</f>
        <v>27098000</v>
      </c>
      <c r="E11" s="57">
        <f t="shared" si="0"/>
        <v>21844000</v>
      </c>
      <c r="G11" s="12"/>
    </row>
    <row r="12" spans="1:8" ht="24" customHeight="1" thickTop="1" x14ac:dyDescent="0.25">
      <c r="A12" s="16" t="s">
        <v>42</v>
      </c>
      <c r="B12" s="60">
        <f>B5-B11</f>
        <v>9400000</v>
      </c>
      <c r="C12" s="26">
        <f>C5-C11</f>
        <v>8152000</v>
      </c>
      <c r="D12" s="26">
        <f>D5-D11</f>
        <v>3758000</v>
      </c>
      <c r="E12" s="26">
        <f>E5-E11</f>
        <v>2990000</v>
      </c>
      <c r="G12" s="12"/>
    </row>
    <row r="13" spans="1:8" ht="15" x14ac:dyDescent="0.25">
      <c r="A13" s="28" t="s">
        <v>43</v>
      </c>
      <c r="B13" s="61">
        <v>650000</v>
      </c>
      <c r="C13" s="27">
        <v>671000</v>
      </c>
      <c r="D13" s="27">
        <v>482000</v>
      </c>
      <c r="E13" s="29">
        <v>339000</v>
      </c>
    </row>
    <row r="14" spans="1:8" ht="15.75" thickBot="1" x14ac:dyDescent="0.3">
      <c r="A14" s="56" t="s">
        <v>44</v>
      </c>
      <c r="B14" s="62">
        <f>B12+B13</f>
        <v>10050000</v>
      </c>
      <c r="C14" s="57">
        <f>C12+C13</f>
        <v>8823000</v>
      </c>
      <c r="D14" s="57">
        <f>D12+D13</f>
        <v>4240000</v>
      </c>
      <c r="E14" s="57">
        <f>E12+E13</f>
        <v>3329000</v>
      </c>
    </row>
    <row r="15" spans="1:8" ht="21.75" customHeight="1" thickTop="1" x14ac:dyDescent="0.25">
      <c r="A15" s="16" t="s">
        <v>45</v>
      </c>
      <c r="B15" s="61">
        <v>325000</v>
      </c>
      <c r="C15" s="27">
        <v>278000</v>
      </c>
      <c r="D15" s="27">
        <v>198000</v>
      </c>
      <c r="E15" s="27">
        <v>129000</v>
      </c>
    </row>
    <row r="16" spans="1:8" ht="24" customHeight="1" thickBot="1" x14ac:dyDescent="0.3">
      <c r="A16" s="56" t="s">
        <v>46</v>
      </c>
      <c r="B16" s="62">
        <f>B14-B15</f>
        <v>9725000</v>
      </c>
      <c r="C16" s="57">
        <f>C14-C15</f>
        <v>8545000</v>
      </c>
      <c r="D16" s="57">
        <f>D14-D15</f>
        <v>4042000</v>
      </c>
      <c r="E16" s="57">
        <f>E14-E15</f>
        <v>3200000</v>
      </c>
    </row>
    <row r="17" spans="1:5" ht="12" customHeight="1" thickTop="1" x14ac:dyDescent="0.25">
      <c r="A17" s="16"/>
      <c r="B17" s="60"/>
      <c r="C17" s="26"/>
      <c r="D17" s="26"/>
      <c r="E17" s="26"/>
    </row>
    <row r="18" spans="1:5" ht="15" x14ac:dyDescent="0.25">
      <c r="A18" s="28" t="s">
        <v>47</v>
      </c>
      <c r="B18" s="61">
        <v>2300</v>
      </c>
      <c r="C18" s="27">
        <v>2250</v>
      </c>
      <c r="D18" s="27">
        <v>2205</v>
      </c>
      <c r="E18" s="27">
        <v>2100</v>
      </c>
    </row>
    <row r="19" spans="1:5" ht="15" x14ac:dyDescent="0.25">
      <c r="A19" s="16" t="s">
        <v>48</v>
      </c>
      <c r="B19" s="63">
        <f>B16/B18</f>
        <v>4228.260869565217</v>
      </c>
      <c r="C19" s="30">
        <f>C16/C18</f>
        <v>3797.7777777777778</v>
      </c>
      <c r="D19" s="30">
        <f>D16/D18</f>
        <v>1833.1065759637188</v>
      </c>
      <c r="E19" s="30">
        <f>E16/E18</f>
        <v>1523.8095238095239</v>
      </c>
    </row>
  </sheetData>
  <customSheetViews>
    <customSheetView guid="{A2661861-3CCF-49EF-B55E-E392B631519E}" scale="120" fitToPage="1" topLeftCell="A4">
      <selection activeCell="B8" sqref="B8"/>
      <pageMargins left="0.7" right="0.7" top="0.75" bottom="0.75" header="0.3" footer="0.3"/>
      <pageSetup scale="75" orientation="portrait" r:id="rId1"/>
    </customSheetView>
    <customSheetView guid="{BE207EAC-9354-4E8E-9567-CBB9FD5B83E4}" scale="120" fitToPage="1">
      <pageMargins left="0.7" right="0.7" top="0.75" bottom="0.75" header="0.3" footer="0.3"/>
      <pageSetup scale="75" orientation="portrait" r:id="rId2"/>
    </customSheetView>
    <customSheetView guid="{0151BCD1-8615-47F4-A274-26B153FABA5E}" scale="120" fitToPage="1">
      <pageMargins left="0.7" right="0.7" top="0.75" bottom="0.75" header="0.3" footer="0.3"/>
      <pageSetup scale="75" orientation="portrait" r:id="rId3"/>
    </customSheetView>
    <customSheetView guid="{EA299869-3BF7-4091-B63B-EC09F3A2BE97}" scale="120" fitToPage="1">
      <pageMargins left="0.7" right="0.7" top="0.75" bottom="0.75" header="0.3" footer="0.3"/>
      <pageSetup scale="75" orientation="portrait" r:id="rId4"/>
    </customSheetView>
  </customSheetViews>
  <dataValidations count="1">
    <dataValidation operator="lessThan" allowBlank="1" showInputMessage="1" showErrorMessage="1" sqref="C15"/>
  </dataValidations>
  <pageMargins left="0.7" right="0.7" top="0.75" bottom="0.75" header="0.3" footer="0.3"/>
  <pageSetup scale="75" orientation="portrait"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Documentation</vt:lpstr>
      <vt:lpstr>Projected Cash Flow Schedule</vt:lpstr>
      <vt:lpstr>Projected Income Statement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Chayla Sastry</dc:creator>
  <cp:lastModifiedBy>Joshua Allen</cp:lastModifiedBy>
  <dcterms:created xsi:type="dcterms:W3CDTF">2013-05-31T21:45:40Z</dcterms:created>
  <dcterms:modified xsi:type="dcterms:W3CDTF">2017-03-02T19:29:29Z</dcterms:modified>
</cp:coreProperties>
</file>